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 filterPrivacy="1" showInkAnnotation="0" codeName="ThisWorkbook" defaultThemeVersion="124226"/>
  <xr:revisionPtr revIDLastSave="0" documentId="14_{FCFC7B49-9036-4BB1-AF2F-FB5A37655C6D}" xr6:coauthVersionLast="47" xr6:coauthVersionMax="47" xr10:uidLastSave="{00000000-0000-0000-0000-000000000000}"/>
  <bookViews>
    <workbookView xWindow="-120" yWindow="-120" windowWidth="29040" windowHeight="15840" tabRatio="644" activeTab="1" xr2:uid="{00000000-000D-0000-FFFF-FFFF00000000}"/>
  </bookViews>
  <sheets>
    <sheet name="protokół WAGI" sheetId="5" r:id="rId1"/>
    <sheet name="protokół zawodów" sheetId="4" r:id="rId2"/>
    <sheet name="pomocnicza" sheetId="6" state="hidden" r:id="rId3"/>
    <sheet name="instrukcja" sheetId="2" state="hidden" r:id="rId4"/>
    <sheet name="licencjenew" sheetId="9" state="hidden" r:id="rId5"/>
  </sheets>
  <definedNames>
    <definedName name="DaneZewnętrzne_1" localSheetId="4" hidden="1">licencjenew!$A$1:$F$1160</definedName>
    <definedName name="logo1">INDEX(pomocnicza!$B$4:$C$15,(MATCH('protokół zawodów'!$B$7,pomocnicza!$B:$B,0))-3,2)</definedName>
    <definedName name="logo2">INDEX(pomocnicza!$B$4:$C$15,(MATCH('protokół zawodów'!$B$18,pomocnicza!$B:$B,0))-3,2)</definedName>
    <definedName name="logo3">INDEX(pomocnicza!$B$4:$C$15,(MATCH('protokół zawodów'!$B$29,pomocnicza!$B:$B,0))-3,2)</definedName>
    <definedName name="logo4">INDEX(pomocnicza!$B$4:$C$15,(MATCH('protokół zawodów'!$B$40,pomocnicza!$B:$B,0))-3,2)</definedName>
    <definedName name="logo5">INDEX(pomocnicza!$B$4:$C$15,(MATCH('protokół zawodów'!$B$51,pomocnicza!$B:$B,0))-3,2)</definedName>
    <definedName name="logo6">INDEX(pomocnicza!$B$4:$C$15,(MATCH('protokół zawodów'!$B$62,pomocnicza!$B:$B,0))-3,2)</definedName>
    <definedName name="_xlnm.Print_Area" localSheetId="0">'protokół WAGI'!$A$1:$I$27</definedName>
    <definedName name="_xlnm.Print_Area" localSheetId="1">'protokół zawodów'!$A$1:$X$76</definedName>
  </definedNames>
  <calcPr calcId="191029"/>
</workbook>
</file>

<file path=xl/calcChain.xml><?xml version="1.0" encoding="utf-8"?>
<calcChain xmlns="http://schemas.openxmlformats.org/spreadsheetml/2006/main">
  <c r="D11" i="4" l="1"/>
  <c r="Z11" i="4" s="1"/>
  <c r="G49" i="4"/>
  <c r="G50" i="4" s="1"/>
  <c r="G48" i="4"/>
  <c r="G47" i="4"/>
  <c r="G46" i="4"/>
  <c r="G45" i="4"/>
  <c r="G44" i="4"/>
  <c r="G33" i="4"/>
  <c r="G38" i="4"/>
  <c r="G37" i="4"/>
  <c r="G36" i="4"/>
  <c r="G35" i="4"/>
  <c r="G34" i="4"/>
  <c r="G27" i="4"/>
  <c r="G26" i="4"/>
  <c r="G25" i="4"/>
  <c r="G24" i="4"/>
  <c r="G23" i="4"/>
  <c r="G22" i="4"/>
  <c r="G16" i="4"/>
  <c r="G15" i="4"/>
  <c r="G14" i="4"/>
  <c r="G13" i="4"/>
  <c r="G12" i="4"/>
  <c r="G11" i="4"/>
  <c r="AH27" i="4"/>
  <c r="AG27" i="4"/>
  <c r="AF27" i="4"/>
  <c r="AI27" i="4" s="1"/>
  <c r="AD27" i="4"/>
  <c r="AC27" i="4"/>
  <c r="AB27" i="4"/>
  <c r="AE27" i="4" s="1"/>
  <c r="O27" i="4"/>
  <c r="AL27" i="4" s="1"/>
  <c r="I27" i="4"/>
  <c r="AK27" i="4" s="1"/>
  <c r="H27" i="4"/>
  <c r="G28" i="4"/>
  <c r="F27" i="4"/>
  <c r="D27" i="4"/>
  <c r="Z27" i="4" s="1"/>
  <c r="C27" i="4"/>
  <c r="AH26" i="4"/>
  <c r="AG26" i="4"/>
  <c r="AF26" i="4"/>
  <c r="AI26" i="4" s="1"/>
  <c r="AD26" i="4"/>
  <c r="AC26" i="4"/>
  <c r="AB26" i="4"/>
  <c r="AE26" i="4" s="1"/>
  <c r="AJ26" i="4" s="1"/>
  <c r="O26" i="4"/>
  <c r="AL26" i="4" s="1"/>
  <c r="I26" i="4"/>
  <c r="AK26" i="4" s="1"/>
  <c r="H26" i="4"/>
  <c r="U26" i="4" s="1"/>
  <c r="F26" i="4"/>
  <c r="D26" i="4"/>
  <c r="Z26" i="4" s="1"/>
  <c r="C26" i="4"/>
  <c r="AH25" i="4"/>
  <c r="AG25" i="4"/>
  <c r="AF25" i="4"/>
  <c r="AD25" i="4"/>
  <c r="AC25" i="4"/>
  <c r="AB25" i="4"/>
  <c r="AE25" i="4" s="1"/>
  <c r="O25" i="4"/>
  <c r="AL25" i="4" s="1"/>
  <c r="I25" i="4"/>
  <c r="AK25" i="4" s="1"/>
  <c r="H25" i="4"/>
  <c r="AA25" i="4" s="1"/>
  <c r="F25" i="4"/>
  <c r="D25" i="4"/>
  <c r="Z25" i="4" s="1"/>
  <c r="C25" i="4"/>
  <c r="AH24" i="4"/>
  <c r="AG24" i="4"/>
  <c r="AF24" i="4"/>
  <c r="AI24" i="4" s="1"/>
  <c r="AD24" i="4"/>
  <c r="AC24" i="4"/>
  <c r="AB24" i="4"/>
  <c r="AE24" i="4" s="1"/>
  <c r="O24" i="4"/>
  <c r="AL24" i="4" s="1"/>
  <c r="I24" i="4"/>
  <c r="AK24" i="4" s="1"/>
  <c r="H24" i="4"/>
  <c r="U24" i="4" s="1"/>
  <c r="F24" i="4"/>
  <c r="D24" i="4"/>
  <c r="Z24" i="4" s="1"/>
  <c r="C24" i="4"/>
  <c r="AH23" i="4"/>
  <c r="AG23" i="4"/>
  <c r="AF23" i="4"/>
  <c r="AI23" i="4" s="1"/>
  <c r="AD23" i="4"/>
  <c r="AC23" i="4"/>
  <c r="AB23" i="4"/>
  <c r="AE23" i="4" s="1"/>
  <c r="O23" i="4"/>
  <c r="AL23" i="4" s="1"/>
  <c r="I23" i="4"/>
  <c r="AK23" i="4" s="1"/>
  <c r="H23" i="4"/>
  <c r="F23" i="4"/>
  <c r="D23" i="4"/>
  <c r="Z23" i="4" s="1"/>
  <c r="C23" i="4"/>
  <c r="AH22" i="4"/>
  <c r="AG22" i="4"/>
  <c r="AF22" i="4"/>
  <c r="AI22" i="4" s="1"/>
  <c r="AD22" i="4"/>
  <c r="AC22" i="4"/>
  <c r="AB22" i="4"/>
  <c r="O22" i="4"/>
  <c r="AL22" i="4" s="1"/>
  <c r="I22" i="4"/>
  <c r="AK22" i="4" s="1"/>
  <c r="H22" i="4"/>
  <c r="AA28" i="4"/>
  <c r="F22" i="4"/>
  <c r="D22" i="4"/>
  <c r="Z22" i="4" s="1"/>
  <c r="C22" i="4"/>
  <c r="AH16" i="4"/>
  <c r="AG16" i="4"/>
  <c r="AF16" i="4"/>
  <c r="AD16" i="4"/>
  <c r="AC16" i="4"/>
  <c r="AB16" i="4"/>
  <c r="AE16" i="4" s="1"/>
  <c r="O16" i="4"/>
  <c r="AL16" i="4" s="1"/>
  <c r="I16" i="4"/>
  <c r="AK16" i="4" s="1"/>
  <c r="H16" i="4"/>
  <c r="AA16" i="4" s="1"/>
  <c r="G17" i="4"/>
  <c r="F16" i="4"/>
  <c r="D16" i="4"/>
  <c r="Z16" i="4" s="1"/>
  <c r="C16" i="4"/>
  <c r="AH15" i="4"/>
  <c r="AG15" i="4"/>
  <c r="AF15" i="4"/>
  <c r="AI15" i="4" s="1"/>
  <c r="AD15" i="4"/>
  <c r="AC15" i="4"/>
  <c r="AB15" i="4"/>
  <c r="AE15" i="4" s="1"/>
  <c r="O15" i="4"/>
  <c r="AL15" i="4" s="1"/>
  <c r="I15" i="4"/>
  <c r="AK15" i="4" s="1"/>
  <c r="H15" i="4"/>
  <c r="X15" i="4" s="1"/>
  <c r="F15" i="4"/>
  <c r="D15" i="4"/>
  <c r="Z15" i="4" s="1"/>
  <c r="C15" i="4"/>
  <c r="AH14" i="4"/>
  <c r="AG14" i="4"/>
  <c r="AF14" i="4"/>
  <c r="AI14" i="4" s="1"/>
  <c r="AD14" i="4"/>
  <c r="AC14" i="4"/>
  <c r="AB14" i="4"/>
  <c r="AE14" i="4" s="1"/>
  <c r="O14" i="4"/>
  <c r="AL14" i="4" s="1"/>
  <c r="I14" i="4"/>
  <c r="AK14" i="4" s="1"/>
  <c r="H14" i="4"/>
  <c r="X14" i="4" s="1"/>
  <c r="F14" i="4"/>
  <c r="D14" i="4"/>
  <c r="Z14" i="4" s="1"/>
  <c r="C14" i="4"/>
  <c r="AH13" i="4"/>
  <c r="AG13" i="4"/>
  <c r="AF13" i="4"/>
  <c r="AI13" i="4" s="1"/>
  <c r="AD13" i="4"/>
  <c r="AC13" i="4"/>
  <c r="AB13" i="4"/>
  <c r="AE13" i="4" s="1"/>
  <c r="O13" i="4"/>
  <c r="AL13" i="4" s="1"/>
  <c r="I13" i="4"/>
  <c r="AK13" i="4" s="1"/>
  <c r="H13" i="4"/>
  <c r="AA13" i="4" s="1"/>
  <c r="F13" i="4"/>
  <c r="D13" i="4"/>
  <c r="Z13" i="4" s="1"/>
  <c r="C13" i="4"/>
  <c r="AH12" i="4"/>
  <c r="AG12" i="4"/>
  <c r="AF12" i="4"/>
  <c r="AI12" i="4" s="1"/>
  <c r="AD12" i="4"/>
  <c r="AC12" i="4"/>
  <c r="AB12" i="4"/>
  <c r="O12" i="4"/>
  <c r="AL12" i="4" s="1"/>
  <c r="I12" i="4"/>
  <c r="AK12" i="4" s="1"/>
  <c r="H12" i="4"/>
  <c r="AA12" i="4" s="1"/>
  <c r="F12" i="4"/>
  <c r="D12" i="4"/>
  <c r="Z12" i="4" s="1"/>
  <c r="C12" i="4"/>
  <c r="AH11" i="4"/>
  <c r="AG11" i="4"/>
  <c r="AF11" i="4"/>
  <c r="AI11" i="4" s="1"/>
  <c r="AD11" i="4"/>
  <c r="AC11" i="4"/>
  <c r="AB11" i="4"/>
  <c r="AE11" i="4" s="1"/>
  <c r="O11" i="4"/>
  <c r="AL11" i="4" s="1"/>
  <c r="I11" i="4"/>
  <c r="AK11" i="4" s="1"/>
  <c r="H11" i="4"/>
  <c r="U11" i="4" s="1"/>
  <c r="AA17" i="4"/>
  <c r="F11" i="4"/>
  <c r="C11" i="4"/>
  <c r="AH49" i="4"/>
  <c r="AG49" i="4"/>
  <c r="AF49" i="4"/>
  <c r="AI49" i="4" s="1"/>
  <c r="AD49" i="4"/>
  <c r="AC49" i="4"/>
  <c r="AB49" i="4"/>
  <c r="O49" i="4"/>
  <c r="AL49" i="4" s="1"/>
  <c r="I49" i="4"/>
  <c r="AK49" i="4" s="1"/>
  <c r="H49" i="4"/>
  <c r="F49" i="4"/>
  <c r="D49" i="4"/>
  <c r="Z49" i="4" s="1"/>
  <c r="C49" i="4"/>
  <c r="AH48" i="4"/>
  <c r="AG48" i="4"/>
  <c r="AF48" i="4"/>
  <c r="AD48" i="4"/>
  <c r="AC48" i="4"/>
  <c r="AB48" i="4"/>
  <c r="AE48" i="4" s="1"/>
  <c r="O48" i="4"/>
  <c r="AL48" i="4" s="1"/>
  <c r="I48" i="4"/>
  <c r="AK48" i="4" s="1"/>
  <c r="H48" i="4"/>
  <c r="F48" i="4"/>
  <c r="D48" i="4"/>
  <c r="Z48" i="4" s="1"/>
  <c r="C48" i="4"/>
  <c r="AH47" i="4"/>
  <c r="AG47" i="4"/>
  <c r="AF47" i="4"/>
  <c r="AD47" i="4"/>
  <c r="AC47" i="4"/>
  <c r="AB47" i="4"/>
  <c r="O47" i="4"/>
  <c r="AL47" i="4" s="1"/>
  <c r="I47" i="4"/>
  <c r="AK47" i="4" s="1"/>
  <c r="H47" i="4"/>
  <c r="F47" i="4"/>
  <c r="D47" i="4"/>
  <c r="Z47" i="4" s="1"/>
  <c r="C47" i="4"/>
  <c r="AH46" i="4"/>
  <c r="AG46" i="4"/>
  <c r="AF46" i="4"/>
  <c r="AI46" i="4" s="1"/>
  <c r="AD46" i="4"/>
  <c r="AC46" i="4"/>
  <c r="AB46" i="4"/>
  <c r="O46" i="4"/>
  <c r="AL46" i="4" s="1"/>
  <c r="I46" i="4"/>
  <c r="AK46" i="4" s="1"/>
  <c r="H46" i="4"/>
  <c r="U46" i="4" s="1"/>
  <c r="F46" i="4"/>
  <c r="D46" i="4"/>
  <c r="Z46" i="4" s="1"/>
  <c r="C46" i="4"/>
  <c r="AH45" i="4"/>
  <c r="AG45" i="4"/>
  <c r="AF45" i="4"/>
  <c r="AD45" i="4"/>
  <c r="AC45" i="4"/>
  <c r="AB45" i="4"/>
  <c r="O45" i="4"/>
  <c r="AL45" i="4" s="1"/>
  <c r="I45" i="4"/>
  <c r="AK45" i="4" s="1"/>
  <c r="H45" i="4"/>
  <c r="U45" i="4" s="1"/>
  <c r="F45" i="4"/>
  <c r="D45" i="4"/>
  <c r="Z45" i="4" s="1"/>
  <c r="C45" i="4"/>
  <c r="AH44" i="4"/>
  <c r="AG44" i="4"/>
  <c r="AF44" i="4"/>
  <c r="AD44" i="4"/>
  <c r="AC44" i="4"/>
  <c r="AB44" i="4"/>
  <c r="AE44" i="4" s="1"/>
  <c r="O44" i="4"/>
  <c r="AL44" i="4" s="1"/>
  <c r="I44" i="4"/>
  <c r="AK44" i="4" s="1"/>
  <c r="H44" i="4"/>
  <c r="W44" i="4" s="1"/>
  <c r="AA50" i="4"/>
  <c r="F44" i="4"/>
  <c r="D44" i="4"/>
  <c r="Z44" i="4" s="1"/>
  <c r="C44" i="4"/>
  <c r="AH38" i="4"/>
  <c r="AG38" i="4"/>
  <c r="AF38" i="4"/>
  <c r="AI38" i="4" s="1"/>
  <c r="AD38" i="4"/>
  <c r="AC38" i="4"/>
  <c r="AB38" i="4"/>
  <c r="O38" i="4"/>
  <c r="AL38" i="4" s="1"/>
  <c r="I38" i="4"/>
  <c r="AK38" i="4" s="1"/>
  <c r="H38" i="4"/>
  <c r="AA38" i="4" s="1"/>
  <c r="G39" i="4"/>
  <c r="F38" i="4"/>
  <c r="D38" i="4"/>
  <c r="Z38" i="4" s="1"/>
  <c r="C38" i="4"/>
  <c r="AH37" i="4"/>
  <c r="AG37" i="4"/>
  <c r="AF37" i="4"/>
  <c r="AI37" i="4" s="1"/>
  <c r="AD37" i="4"/>
  <c r="AC37" i="4"/>
  <c r="AB37" i="4"/>
  <c r="AE37" i="4" s="1"/>
  <c r="O37" i="4"/>
  <c r="AL37" i="4" s="1"/>
  <c r="I37" i="4"/>
  <c r="AK37" i="4" s="1"/>
  <c r="H37" i="4"/>
  <c r="AA37" i="4" s="1"/>
  <c r="F37" i="4"/>
  <c r="D37" i="4"/>
  <c r="Z37" i="4" s="1"/>
  <c r="C37" i="4"/>
  <c r="AH36" i="4"/>
  <c r="AG36" i="4"/>
  <c r="AF36" i="4"/>
  <c r="AI36" i="4" s="1"/>
  <c r="AD36" i="4"/>
  <c r="AC36" i="4"/>
  <c r="AB36" i="4"/>
  <c r="O36" i="4"/>
  <c r="AL36" i="4" s="1"/>
  <c r="I36" i="4"/>
  <c r="AK36" i="4" s="1"/>
  <c r="H36" i="4"/>
  <c r="X36" i="4" s="1"/>
  <c r="F36" i="4"/>
  <c r="D36" i="4"/>
  <c r="Z36" i="4" s="1"/>
  <c r="C36" i="4"/>
  <c r="AH35" i="4"/>
  <c r="AG35" i="4"/>
  <c r="AF35" i="4"/>
  <c r="AD35" i="4"/>
  <c r="AC35" i="4"/>
  <c r="AB35" i="4"/>
  <c r="AE35" i="4" s="1"/>
  <c r="O35" i="4"/>
  <c r="AL35" i="4" s="1"/>
  <c r="I35" i="4"/>
  <c r="AK35" i="4" s="1"/>
  <c r="H35" i="4"/>
  <c r="X35" i="4" s="1"/>
  <c r="F35" i="4"/>
  <c r="D35" i="4"/>
  <c r="Z35" i="4" s="1"/>
  <c r="C35" i="4"/>
  <c r="AH34" i="4"/>
  <c r="AG34" i="4"/>
  <c r="AF34" i="4"/>
  <c r="AD34" i="4"/>
  <c r="AC34" i="4"/>
  <c r="AB34" i="4"/>
  <c r="O34" i="4"/>
  <c r="AL34" i="4" s="1"/>
  <c r="I34" i="4"/>
  <c r="AK34" i="4" s="1"/>
  <c r="H34" i="4"/>
  <c r="F34" i="4"/>
  <c r="D34" i="4"/>
  <c r="Z34" i="4" s="1"/>
  <c r="C34" i="4"/>
  <c r="AH33" i="4"/>
  <c r="AG33" i="4"/>
  <c r="AF33" i="4"/>
  <c r="AD33" i="4"/>
  <c r="AC33" i="4"/>
  <c r="AB33" i="4"/>
  <c r="O33" i="4"/>
  <c r="AL33" i="4" s="1"/>
  <c r="I33" i="4"/>
  <c r="AK33" i="4" s="1"/>
  <c r="H33" i="4"/>
  <c r="U33" i="4" s="1"/>
  <c r="AA39" i="4"/>
  <c r="F33" i="4"/>
  <c r="D33" i="4"/>
  <c r="Z33" i="4" s="1"/>
  <c r="C33" i="4"/>
  <c r="Q4" i="4"/>
  <c r="W4" i="4"/>
  <c r="U23" i="4" l="1"/>
  <c r="AM47" i="4"/>
  <c r="AM33" i="4"/>
  <c r="X44" i="4"/>
  <c r="AJ24" i="4"/>
  <c r="AM11" i="4"/>
  <c r="AM22" i="4"/>
  <c r="AM35" i="4"/>
  <c r="AE22" i="4"/>
  <c r="AJ22" i="4" s="1"/>
  <c r="AE33" i="4"/>
  <c r="AI25" i="4"/>
  <c r="AJ25" i="4" s="1"/>
  <c r="W45" i="4"/>
  <c r="AI16" i="4"/>
  <c r="AJ16" i="4" s="1"/>
  <c r="W11" i="4"/>
  <c r="AM13" i="4"/>
  <c r="AE47" i="4"/>
  <c r="U13" i="4"/>
  <c r="AE12" i="4"/>
  <c r="AJ12" i="4" s="1"/>
  <c r="AM38" i="4"/>
  <c r="AM44" i="4"/>
  <c r="AJ11" i="4"/>
  <c r="AM25" i="4"/>
  <c r="AA15" i="4"/>
  <c r="V15" i="4" s="1"/>
  <c r="AA22" i="4"/>
  <c r="V22" i="4" s="1"/>
  <c r="AA44" i="4"/>
  <c r="V44" i="4" s="1"/>
  <c r="AA23" i="4"/>
  <c r="V23" i="4" s="1"/>
  <c r="AA45" i="4"/>
  <c r="U47" i="4"/>
  <c r="AA24" i="4"/>
  <c r="AA46" i="4"/>
  <c r="V46" i="4" s="1"/>
  <c r="U48" i="4"/>
  <c r="AJ27" i="4"/>
  <c r="AA47" i="4"/>
  <c r="V47" i="4" s="1"/>
  <c r="V37" i="4"/>
  <c r="U34" i="4"/>
  <c r="AM37" i="4"/>
  <c r="AE45" i="4"/>
  <c r="AA26" i="4"/>
  <c r="V26" i="4" s="1"/>
  <c r="AA48" i="4"/>
  <c r="V48" i="4" s="1"/>
  <c r="AA27" i="4"/>
  <c r="V27" i="4" s="1"/>
  <c r="AA49" i="4"/>
  <c r="V49" i="4" s="1"/>
  <c r="AA33" i="4"/>
  <c r="V38" i="4"/>
  <c r="AJ37" i="4"/>
  <c r="AM14" i="4"/>
  <c r="AM15" i="4"/>
  <c r="AM23" i="4"/>
  <c r="AA34" i="4"/>
  <c r="V34" i="4" s="1"/>
  <c r="AM16" i="4"/>
  <c r="AA35" i="4"/>
  <c r="AA11" i="4"/>
  <c r="V11" i="4" s="1"/>
  <c r="W38" i="4"/>
  <c r="AJ13" i="4"/>
  <c r="AJ14" i="4"/>
  <c r="AJ15" i="4"/>
  <c r="V25" i="4"/>
  <c r="AA14" i="4"/>
  <c r="V14" i="4" s="1"/>
  <c r="AA36" i="4"/>
  <c r="V36" i="4" s="1"/>
  <c r="V12" i="4"/>
  <c r="V13" i="4"/>
  <c r="V16" i="4"/>
  <c r="AM26" i="4"/>
  <c r="AM27" i="4"/>
  <c r="AM12" i="4"/>
  <c r="AM24" i="4"/>
  <c r="AJ23" i="4"/>
  <c r="AI48" i="4"/>
  <c r="AJ48" i="4" s="1"/>
  <c r="U12" i="4"/>
  <c r="U25" i="4"/>
  <c r="W24" i="4"/>
  <c r="AE34" i="4"/>
  <c r="X38" i="4"/>
  <c r="AI44" i="4"/>
  <c r="AJ44" i="4" s="1"/>
  <c r="X11" i="4"/>
  <c r="W12" i="4"/>
  <c r="U14" i="4"/>
  <c r="X24" i="4"/>
  <c r="W25" i="4"/>
  <c r="U27" i="4"/>
  <c r="V35" i="4"/>
  <c r="AM36" i="4"/>
  <c r="X12" i="4"/>
  <c r="W13" i="4"/>
  <c r="U15" i="4"/>
  <c r="X25" i="4"/>
  <c r="W26" i="4"/>
  <c r="X13" i="4"/>
  <c r="W14" i="4"/>
  <c r="U16" i="4"/>
  <c r="V24" i="4"/>
  <c r="X26" i="4"/>
  <c r="W27" i="4"/>
  <c r="AI33" i="4"/>
  <c r="AJ33" i="4" s="1"/>
  <c r="AI34" i="4"/>
  <c r="W15" i="4"/>
  <c r="X27" i="4"/>
  <c r="AE36" i="4"/>
  <c r="AJ36" i="4" s="1"/>
  <c r="AE38" i="4"/>
  <c r="AJ38" i="4" s="1"/>
  <c r="AI45" i="4"/>
  <c r="AE46" i="4"/>
  <c r="AJ46" i="4" s="1"/>
  <c r="W16" i="4"/>
  <c r="AI35" i="4"/>
  <c r="AJ35" i="4" s="1"/>
  <c r="X16" i="4"/>
  <c r="AE49" i="4"/>
  <c r="AJ49" i="4" s="1"/>
  <c r="AM34" i="4"/>
  <c r="AM45" i="4"/>
  <c r="AI47" i="4"/>
  <c r="AM48" i="4"/>
  <c r="AM49" i="4"/>
  <c r="AM46" i="4"/>
  <c r="X45" i="4"/>
  <c r="W46" i="4"/>
  <c r="X33" i="4"/>
  <c r="W34" i="4"/>
  <c r="U36" i="4"/>
  <c r="X46" i="4"/>
  <c r="W47" i="4"/>
  <c r="U49" i="4"/>
  <c r="U35" i="4"/>
  <c r="X34" i="4"/>
  <c r="W35" i="4"/>
  <c r="U37" i="4"/>
  <c r="V45" i="4"/>
  <c r="X47" i="4"/>
  <c r="W48" i="4"/>
  <c r="W33" i="4"/>
  <c r="V33" i="4"/>
  <c r="W36" i="4"/>
  <c r="U38" i="4"/>
  <c r="X48" i="4"/>
  <c r="W49" i="4"/>
  <c r="W37" i="4"/>
  <c r="X49" i="4"/>
  <c r="X37" i="4"/>
  <c r="U44" i="4"/>
  <c r="C55" i="4"/>
  <c r="D67" i="4"/>
  <c r="D68" i="4"/>
  <c r="D69" i="4"/>
  <c r="D70" i="4"/>
  <c r="D71" i="4"/>
  <c r="D55" i="4"/>
  <c r="D56" i="4"/>
  <c r="D57" i="4"/>
  <c r="D58" i="4"/>
  <c r="D59" i="4"/>
  <c r="D60" i="4"/>
  <c r="J21" i="5"/>
  <c r="J22" i="5"/>
  <c r="J23" i="5"/>
  <c r="J24" i="5"/>
  <c r="D66" i="4"/>
  <c r="E10" i="5"/>
  <c r="E11" i="5"/>
  <c r="E12" i="5"/>
  <c r="E13" i="5"/>
  <c r="E14" i="5"/>
  <c r="E15" i="5"/>
  <c r="E16" i="5"/>
  <c r="E17" i="5"/>
  <c r="E18" i="5"/>
  <c r="E19" i="5"/>
  <c r="E20" i="5"/>
  <c r="B10" i="5"/>
  <c r="B11" i="5"/>
  <c r="B12" i="5"/>
  <c r="B13" i="5"/>
  <c r="B14" i="5"/>
  <c r="B15" i="5"/>
  <c r="B16" i="5"/>
  <c r="B17" i="5"/>
  <c r="B18" i="5"/>
  <c r="B19" i="5"/>
  <c r="B20" i="5"/>
  <c r="E9" i="5"/>
  <c r="B9" i="5"/>
  <c r="X23" i="4" l="1"/>
  <c r="W23" i="4"/>
  <c r="U22" i="4"/>
  <c r="X22" i="4" s="1"/>
  <c r="X28" i="4" s="1"/>
  <c r="W22" i="4"/>
  <c r="AJ47" i="4"/>
  <c r="AJ34" i="4"/>
  <c r="AJ45" i="4"/>
  <c r="V28" i="4"/>
  <c r="V17" i="4"/>
  <c r="V39" i="4"/>
  <c r="X39" i="4"/>
  <c r="X17" i="4"/>
  <c r="X50" i="4"/>
  <c r="V50" i="4"/>
  <c r="H67" i="4"/>
  <c r="AA67" i="4" s="1"/>
  <c r="H68" i="4"/>
  <c r="AA68" i="4" s="1"/>
  <c r="H69" i="4"/>
  <c r="AA69" i="4" s="1"/>
  <c r="H70" i="4"/>
  <c r="AA70" i="4" s="1"/>
  <c r="H71" i="4"/>
  <c r="AA71" i="4" s="1"/>
  <c r="I67" i="4"/>
  <c r="I68" i="4"/>
  <c r="I69" i="4"/>
  <c r="I70" i="4"/>
  <c r="I71" i="4"/>
  <c r="O67" i="4"/>
  <c r="O68" i="4"/>
  <c r="O69" i="4"/>
  <c r="O70" i="4"/>
  <c r="O71" i="4"/>
  <c r="O66" i="4"/>
  <c r="I66" i="4"/>
  <c r="H66" i="4"/>
  <c r="AA66" i="4" s="1"/>
  <c r="C67" i="4"/>
  <c r="C68" i="4"/>
  <c r="C69" i="4"/>
  <c r="C70" i="4"/>
  <c r="C71" i="4"/>
  <c r="F67" i="4"/>
  <c r="F68" i="4"/>
  <c r="F69" i="4"/>
  <c r="F70" i="4"/>
  <c r="F71" i="4"/>
  <c r="F66" i="4"/>
  <c r="F60" i="4"/>
  <c r="F56" i="4"/>
  <c r="F57" i="4"/>
  <c r="F58" i="4"/>
  <c r="F59" i="4"/>
  <c r="F55" i="4"/>
  <c r="C66" i="4"/>
  <c r="O56" i="4"/>
  <c r="O57" i="4"/>
  <c r="O58" i="4"/>
  <c r="O59" i="4"/>
  <c r="O60" i="4"/>
  <c r="O55" i="4"/>
  <c r="I56" i="4"/>
  <c r="I57" i="4"/>
  <c r="I58" i="4"/>
  <c r="I59" i="4"/>
  <c r="I60" i="4"/>
  <c r="I55" i="4"/>
  <c r="H56" i="4"/>
  <c r="AA56" i="4" s="1"/>
  <c r="H57" i="4"/>
  <c r="AA57" i="4" s="1"/>
  <c r="H58" i="4"/>
  <c r="AA58" i="4" s="1"/>
  <c r="H59" i="4"/>
  <c r="AA59" i="4" s="1"/>
  <c r="H60" i="4"/>
  <c r="AA60" i="4" s="1"/>
  <c r="H55" i="4"/>
  <c r="AA55" i="4" s="1"/>
  <c r="C56" i="4"/>
  <c r="C57" i="4"/>
  <c r="C58" i="4"/>
  <c r="C59" i="4"/>
  <c r="C60" i="4"/>
  <c r="G56" i="4"/>
  <c r="G57" i="4"/>
  <c r="G58" i="4"/>
  <c r="G59" i="4"/>
  <c r="G60" i="4"/>
  <c r="F21" i="5"/>
  <c r="F22" i="5"/>
  <c r="F23" i="5"/>
  <c r="F24" i="5"/>
  <c r="G67" i="4" l="1"/>
  <c r="G68" i="4"/>
  <c r="G69" i="4"/>
  <c r="G70" i="4"/>
  <c r="G71" i="4"/>
  <c r="G66" i="4"/>
  <c r="G55" i="4"/>
  <c r="AE22" i="2" l="1"/>
  <c r="AI23" i="2"/>
  <c r="AH23" i="2"/>
  <c r="AE23" i="2"/>
  <c r="AD23" i="2"/>
  <c r="AC23" i="2"/>
  <c r="AA23" i="2"/>
  <c r="Z23" i="2"/>
  <c r="Y23" i="2"/>
  <c r="X23" i="2"/>
  <c r="W23" i="2"/>
  <c r="AH22" i="2"/>
  <c r="AD22" i="2"/>
  <c r="AC22" i="2"/>
  <c r="AF22" i="2" s="1"/>
  <c r="AI22" i="2" s="1"/>
  <c r="AA22" i="2"/>
  <c r="Z22" i="2"/>
  <c r="Y22" i="2"/>
  <c r="X22" i="2"/>
  <c r="W22" i="2"/>
  <c r="E4" i="4"/>
  <c r="AA72" i="4"/>
  <c r="AA61" i="4"/>
  <c r="Z60" i="4"/>
  <c r="AB60" i="4"/>
  <c r="AC60" i="4"/>
  <c r="AD60" i="4"/>
  <c r="AF60" i="4"/>
  <c r="AG60" i="4"/>
  <c r="AH60" i="4"/>
  <c r="V55" i="4"/>
  <c r="G61" i="4"/>
  <c r="G72" i="4"/>
  <c r="AH55" i="4"/>
  <c r="AG55" i="4"/>
  <c r="AF55" i="4"/>
  <c r="AD55" i="4"/>
  <c r="AC55" i="4"/>
  <c r="AB55" i="4"/>
  <c r="Z55" i="4"/>
  <c r="AH59" i="4"/>
  <c r="AG59" i="4"/>
  <c r="AF59" i="4"/>
  <c r="AD59" i="4"/>
  <c r="AC59" i="4"/>
  <c r="AB59" i="4"/>
  <c r="Z59" i="4"/>
  <c r="AH57" i="4"/>
  <c r="AG57" i="4"/>
  <c r="AF57" i="4"/>
  <c r="AD57" i="4"/>
  <c r="AC57" i="4"/>
  <c r="AB57" i="4"/>
  <c r="Z57" i="4"/>
  <c r="AH56" i="4"/>
  <c r="AG56" i="4"/>
  <c r="AF56" i="4"/>
  <c r="AD56" i="4"/>
  <c r="AC56" i="4"/>
  <c r="AB56" i="4"/>
  <c r="Z56" i="4"/>
  <c r="AH58" i="4"/>
  <c r="AG58" i="4"/>
  <c r="AF58" i="4"/>
  <c r="AD58" i="4"/>
  <c r="AC58" i="4"/>
  <c r="AB58" i="4"/>
  <c r="Z58" i="4"/>
  <c r="S23" i="2"/>
  <c r="S22" i="2"/>
  <c r="Z67" i="4"/>
  <c r="Z69" i="4"/>
  <c r="Z68" i="4"/>
  <c r="Z71" i="4"/>
  <c r="Z70" i="4"/>
  <c r="Z66" i="4"/>
  <c r="AB66" i="4"/>
  <c r="AC66" i="4"/>
  <c r="AD66" i="4"/>
  <c r="AB67" i="4"/>
  <c r="AC67" i="4"/>
  <c r="AD67" i="4"/>
  <c r="AB69" i="4"/>
  <c r="AC69" i="4"/>
  <c r="AD69" i="4"/>
  <c r="AB68" i="4"/>
  <c r="AC68" i="4"/>
  <c r="AD68" i="4"/>
  <c r="AB71" i="4"/>
  <c r="AC71" i="4"/>
  <c r="AD71" i="4"/>
  <c r="AB70" i="4"/>
  <c r="AC70" i="4"/>
  <c r="AD70" i="4"/>
  <c r="AF70" i="4"/>
  <c r="AF71" i="4"/>
  <c r="AF68" i="4"/>
  <c r="AF67" i="4"/>
  <c r="AG67" i="4"/>
  <c r="AH67" i="4"/>
  <c r="AF69" i="4"/>
  <c r="AG69" i="4"/>
  <c r="AH69" i="4"/>
  <c r="AF66" i="4"/>
  <c r="AG66" i="4"/>
  <c r="AH66" i="4"/>
  <c r="AG68" i="4"/>
  <c r="AH68" i="4"/>
  <c r="AG71" i="4"/>
  <c r="AH71" i="4"/>
  <c r="AG70" i="4"/>
  <c r="AH70" i="4"/>
  <c r="V71" i="4" l="1"/>
  <c r="V69" i="4"/>
  <c r="V68" i="4"/>
  <c r="V70" i="4"/>
  <c r="V67" i="4"/>
  <c r="AJ23" i="2"/>
  <c r="T23" i="2" s="1"/>
  <c r="V56" i="4"/>
  <c r="V57" i="4"/>
  <c r="V60" i="4"/>
  <c r="V58" i="4"/>
  <c r="V59" i="4"/>
  <c r="V66" i="4"/>
  <c r="AJ22" i="2"/>
  <c r="T22" i="2" s="1"/>
  <c r="AB22" i="2"/>
  <c r="AG22" i="2" s="1"/>
  <c r="AF23" i="2"/>
  <c r="AB23" i="2"/>
  <c r="AE55" i="4"/>
  <c r="AK55" i="4" s="1"/>
  <c r="AI59" i="4"/>
  <c r="AL59" i="4" s="1"/>
  <c r="AI70" i="4"/>
  <c r="AL70" i="4" s="1"/>
  <c r="AI69" i="4"/>
  <c r="AL69" i="4" s="1"/>
  <c r="AE68" i="4"/>
  <c r="AK68" i="4" s="1"/>
  <c r="AE58" i="4"/>
  <c r="AK58" i="4" s="1"/>
  <c r="AE57" i="4"/>
  <c r="AK57" i="4" s="1"/>
  <c r="AI67" i="4"/>
  <c r="AL67" i="4" s="1"/>
  <c r="AI71" i="4"/>
  <c r="AL71" i="4" s="1"/>
  <c r="AI60" i="4"/>
  <c r="AL60" i="4" s="1"/>
  <c r="AI66" i="4"/>
  <c r="AL66" i="4" s="1"/>
  <c r="AE66" i="4"/>
  <c r="AI56" i="4"/>
  <c r="AL56" i="4" s="1"/>
  <c r="AI57" i="4"/>
  <c r="AL57" i="4" s="1"/>
  <c r="AE59" i="4"/>
  <c r="AI55" i="4"/>
  <c r="AL55" i="4" s="1"/>
  <c r="AI68" i="4"/>
  <c r="AE70" i="4"/>
  <c r="AE71" i="4"/>
  <c r="AE69" i="4"/>
  <c r="AE67" i="4"/>
  <c r="AE56" i="4"/>
  <c r="AE60" i="4"/>
  <c r="AI58" i="4"/>
  <c r="AG23" i="2" l="1"/>
  <c r="R22" i="2"/>
  <c r="U22" i="2" s="1"/>
  <c r="R23" i="2"/>
  <c r="U23" i="2" s="1"/>
  <c r="AJ69" i="4"/>
  <c r="U66" i="4"/>
  <c r="X66" i="4" s="1"/>
  <c r="AJ70" i="4"/>
  <c r="AM55" i="4"/>
  <c r="W55" i="4" s="1"/>
  <c r="AJ58" i="4"/>
  <c r="AJ59" i="4"/>
  <c r="AK66" i="4"/>
  <c r="AM66" i="4" s="1"/>
  <c r="W66" i="4" s="1"/>
  <c r="AM57" i="4"/>
  <c r="W57" i="4" s="1"/>
  <c r="AJ68" i="4"/>
  <c r="AJ60" i="4"/>
  <c r="AJ67" i="4"/>
  <c r="AJ56" i="4"/>
  <c r="AJ71" i="4"/>
  <c r="AJ66" i="4"/>
  <c r="AJ57" i="4"/>
  <c r="U57" i="4"/>
  <c r="X57" i="4" s="1"/>
  <c r="U55" i="4"/>
  <c r="X55" i="4" s="1"/>
  <c r="AJ55" i="4"/>
  <c r="U70" i="4"/>
  <c r="X70" i="4" s="1"/>
  <c r="AK70" i="4"/>
  <c r="AM70" i="4" s="1"/>
  <c r="W70" i="4" s="1"/>
  <c r="U69" i="4"/>
  <c r="X69" i="4" s="1"/>
  <c r="AK69" i="4"/>
  <c r="AM69" i="4" s="1"/>
  <c r="W69" i="4" s="1"/>
  <c r="AK56" i="4"/>
  <c r="AM56" i="4" s="1"/>
  <c r="W56" i="4" s="1"/>
  <c r="U56" i="4"/>
  <c r="X56" i="4" s="1"/>
  <c r="AK67" i="4"/>
  <c r="AM67" i="4" s="1"/>
  <c r="W67" i="4" s="1"/>
  <c r="U67" i="4"/>
  <c r="X67" i="4" s="1"/>
  <c r="AK71" i="4"/>
  <c r="AM71" i="4" s="1"/>
  <c r="W71" i="4" s="1"/>
  <c r="U71" i="4"/>
  <c r="X71" i="4" s="1"/>
  <c r="AL58" i="4"/>
  <c r="AM58" i="4" s="1"/>
  <c r="W58" i="4" s="1"/>
  <c r="U58" i="4"/>
  <c r="X58" i="4" s="1"/>
  <c r="AK60" i="4"/>
  <c r="AM60" i="4" s="1"/>
  <c r="W60" i="4" s="1"/>
  <c r="U60" i="4"/>
  <c r="X60" i="4" s="1"/>
  <c r="AL68" i="4"/>
  <c r="AM68" i="4" s="1"/>
  <c r="W68" i="4" s="1"/>
  <c r="U68" i="4"/>
  <c r="X68" i="4" s="1"/>
  <c r="U59" i="4"/>
  <c r="X59" i="4" s="1"/>
  <c r="AK59" i="4"/>
  <c r="AM59" i="4" s="1"/>
  <c r="W59" i="4" s="1"/>
  <c r="V72" i="4" l="1"/>
  <c r="X61" i="4"/>
  <c r="X72" i="4"/>
  <c r="V61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Q4" authorId="0" shapeId="0" xr:uid="{F492F4D6-1C2C-4C7A-BF47-CA4EE8791265}">
      <text>
        <r>
          <rPr>
            <b/>
            <sz val="9"/>
            <color indexed="81"/>
            <rFont val="Tahoma"/>
            <charset val="1"/>
          </rPr>
          <t>Autor:</t>
        </r>
        <r>
          <rPr>
            <sz val="9"/>
            <color indexed="81"/>
            <rFont val="Tahoma"/>
            <charset val="1"/>
          </rPr>
          <t xml:space="preserve">
Miejscowość edytujesz w protokole wagi</t>
        </r>
      </text>
    </comment>
    <comment ref="W4" authorId="0" shapeId="0" xr:uid="{FB80BAC8-BA1C-42A4-A3A3-D0F19EC79332}">
      <text>
        <r>
          <rPr>
            <b/>
            <sz val="9"/>
            <color indexed="81"/>
            <rFont val="Tahoma"/>
            <charset val="1"/>
          </rPr>
          <t>Autor:</t>
        </r>
        <r>
          <rPr>
            <sz val="9"/>
            <color indexed="81"/>
            <rFont val="Tahoma"/>
            <charset val="1"/>
          </rPr>
          <t xml:space="preserve">
Datę edytujesz w protokole wagi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interval="60" name="Zapytanie — licencje" description="Połączenie z zapytaniem „licencje” w skoroszycie." type="5" refreshedVersion="8" background="1" refreshOnLoad="1">
    <dbPr connection="Provider=Microsoft.Mashup.OleDb.1;Data Source=$Workbook$;Location=licencje;Extended Properties=&quot;&quot;" command="SELECT * FROM [licencje]"/>
  </connection>
</connections>
</file>

<file path=xl/sharedStrings.xml><?xml version="1.0" encoding="utf-8"?>
<sst xmlns="http://schemas.openxmlformats.org/spreadsheetml/2006/main" count="281" uniqueCount="105">
  <si>
    <t>NAZWISKO I IMIĘ</t>
  </si>
  <si>
    <t>ROK UR.</t>
  </si>
  <si>
    <t>KLUB</t>
  </si>
  <si>
    <t>WAGA</t>
  </si>
  <si>
    <t>R W A N I E</t>
  </si>
  <si>
    <t>P O D R Z U T</t>
  </si>
  <si>
    <t>2-BÓJ</t>
  </si>
  <si>
    <t>Sędzia główny</t>
  </si>
  <si>
    <t>Sędzia I</t>
  </si>
  <si>
    <t>Sędzia II</t>
  </si>
  <si>
    <t>z</t>
  </si>
  <si>
    <t>x</t>
  </si>
  <si>
    <t>PROTOKÓŁ ZAWODÓW</t>
  </si>
  <si>
    <t>zgłaszane ciężary kolejnych podejść wpisujemy w lewej kolumnie dla każdego podejścia</t>
  </si>
  <si>
    <t>powinny się one wyświetlać w kolorze niebieskim</t>
  </si>
  <si>
    <r>
      <t xml:space="preserve">podejścia zaliczamy lub nie poprzez wpisanie w kolumnie obok, po prawej stronie literki </t>
    </r>
    <r>
      <rPr>
        <b/>
        <sz val="11"/>
        <rFont val="Calibri"/>
        <family val="2"/>
        <charset val="238"/>
      </rPr>
      <t>z</t>
    </r>
    <r>
      <rPr>
        <sz val="11"/>
        <rFont val="Calibri"/>
        <family val="2"/>
        <charset val="238"/>
      </rPr>
      <t xml:space="preserve"> - zaliczone lub </t>
    </r>
    <r>
      <rPr>
        <b/>
        <sz val="11"/>
        <rFont val="Calibri"/>
        <family val="2"/>
        <charset val="238"/>
      </rPr>
      <t>x</t>
    </r>
    <r>
      <rPr>
        <sz val="11"/>
        <rFont val="Calibri"/>
        <family val="2"/>
        <charset val="238"/>
      </rPr>
      <t xml:space="preserve"> - niezaliczone</t>
    </r>
  </si>
  <si>
    <t>(znaki te są niewidoczne)</t>
  </si>
  <si>
    <t>ciężar zgłoszony</t>
  </si>
  <si>
    <t>PROTOKÓŁ WAGI</t>
  </si>
  <si>
    <t>RWANIE</t>
  </si>
  <si>
    <t>PODRZUT</t>
  </si>
  <si>
    <t>Spiker</t>
  </si>
  <si>
    <t>L.p.</t>
  </si>
  <si>
    <t>NR</t>
  </si>
  <si>
    <t>LICENCJI</t>
  </si>
  <si>
    <t>Sędzia Główny</t>
  </si>
  <si>
    <t>Sędzia odpowiedzialny
 za odczyt wagi</t>
  </si>
  <si>
    <t>Sędzia odpowiedzialny
 za przegląd dokumentów</t>
  </si>
  <si>
    <t>runda</t>
  </si>
  <si>
    <t>Miejsce i data</t>
  </si>
  <si>
    <t>liga</t>
  </si>
  <si>
    <t>Nazwa drużyny</t>
  </si>
  <si>
    <t>Liga</t>
  </si>
  <si>
    <t>Miejsce, data</t>
  </si>
  <si>
    <t>max rwanie</t>
  </si>
  <si>
    <t>max podrzut</t>
  </si>
  <si>
    <t>max dwubój</t>
  </si>
  <si>
    <t>PKT
prognoza</t>
  </si>
  <si>
    <t>PKT.
Końcowe</t>
  </si>
  <si>
    <t>w podnoszeniu ciężarów</t>
  </si>
  <si>
    <t>PŁEĆ</t>
  </si>
  <si>
    <t>k</t>
  </si>
  <si>
    <t>m</t>
  </si>
  <si>
    <t>Sekretarz</t>
  </si>
  <si>
    <t>Lekarz lub Ratownik
zawodów</t>
  </si>
  <si>
    <t>Pawlik Natalia</t>
  </si>
  <si>
    <t>Góralski Kamil</t>
  </si>
  <si>
    <t>tzn. rwanie 1 - kolumna F, rwanie 2 - kolumna H, rwanie 3 - kolumna J …</t>
  </si>
  <si>
    <t>np. dla 2 podejścia w rwaniu - kolumna I</t>
  </si>
  <si>
    <t>PKT
Prognoza</t>
  </si>
  <si>
    <t>dodatek pkt</t>
  </si>
  <si>
    <t>pkt prognozowane</t>
  </si>
  <si>
    <t xml:space="preserve">pkt uzyskane </t>
  </si>
  <si>
    <r>
      <t>w kolumnie B wspisujemy k</t>
    </r>
    <r>
      <rPr>
        <sz val="11"/>
        <rFont val="Calibri"/>
        <family val="2"/>
        <charset val="238"/>
      </rPr>
      <t xml:space="preserve"> w przypadku</t>
    </r>
    <r>
      <rPr>
        <b/>
        <sz val="11"/>
        <rFont val="Calibri"/>
        <family val="2"/>
        <charset val="238"/>
      </rPr>
      <t xml:space="preserve"> kobiet, m dla mężczyzn</t>
    </r>
    <r>
      <rPr>
        <sz val="11"/>
        <rFont val="Calibri"/>
        <family val="2"/>
        <charset val="238"/>
      </rPr>
      <t xml:space="preserve">. </t>
    </r>
  </si>
  <si>
    <t>od tego zależy liczba pkt dod.</t>
  </si>
  <si>
    <t xml:space="preserve">jeżeli junior lub młodzik nie zaliczy dwuboju w kolumnie S automatycznie pojawi się zero (0). </t>
  </si>
  <si>
    <t>W przypadku zawodniczek lub zawodników zagranicznych dodatek wynosi 0 i należy taką cyfrę tam wpisać ręcznie.</t>
  </si>
  <si>
    <t>klubu</t>
  </si>
  <si>
    <t>Nazwa</t>
  </si>
  <si>
    <t>Drużynowe Mistrzostwa Polski</t>
  </si>
  <si>
    <t>Gr</t>
  </si>
  <si>
    <t>RW</t>
  </si>
  <si>
    <t>PD</t>
  </si>
  <si>
    <t>DW</t>
  </si>
  <si>
    <t>wpisujemy miejsce zawodów i datę bez roku tylko w protokole wagi</t>
  </si>
  <si>
    <t>---</t>
  </si>
  <si>
    <t>jeżeli zawodnik zrezygnuje wpisz --- i zatwierdź enter</t>
  </si>
  <si>
    <t>przy rezygnacji nic nie wpisujemy</t>
  </si>
  <si>
    <r>
      <t>w kolumnie "</t>
    </r>
    <r>
      <rPr>
        <b/>
        <sz val="11"/>
        <rFont val="Calibri"/>
        <family val="2"/>
        <charset val="238"/>
      </rPr>
      <t>PKT. Dod.</t>
    </r>
    <r>
      <rPr>
        <sz val="11"/>
        <rFont val="Calibri"/>
        <family val="2"/>
        <charset val="238"/>
      </rPr>
      <t>" automatycznie wyliczy ile punktów dodatkowych dostanie zawodnik za wiek. Należy wpisać w protokół wagi w komórkę H3 aktualny rok.</t>
    </r>
  </si>
  <si>
    <t>tego proszę nie zmieniać 
wpisujemy tylko w protokole wagi aktualny rok</t>
  </si>
  <si>
    <t>GRUPA</t>
  </si>
  <si>
    <t>STARTOWA</t>
  </si>
  <si>
    <t>należy wpisać k-kobieta, m-mężczyzna</t>
  </si>
  <si>
    <t>zaliczony</t>
  </si>
  <si>
    <t>nie zaliczony</t>
  </si>
  <si>
    <t>I</t>
  </si>
  <si>
    <t>UKS Lotnik Warszawa</t>
  </si>
  <si>
    <t>przelicznik</t>
  </si>
  <si>
    <t>Sinclair</t>
  </si>
  <si>
    <t>Lista Klubów</t>
  </si>
  <si>
    <t>Explosion Impuls Club</t>
  </si>
  <si>
    <t>KPC Górnik Polkowice</t>
  </si>
  <si>
    <t>MAKS Tytan Oława</t>
  </si>
  <si>
    <t>UMLKS Radomsko</t>
  </si>
  <si>
    <t>KS Raszyn</t>
  </si>
  <si>
    <t>GKS TRANSBED Andaluzja Piekary Śląskie</t>
  </si>
  <si>
    <t>AKS Floorlux Police</t>
  </si>
  <si>
    <t>GKS Zamek Gołańcz</t>
  </si>
  <si>
    <t>Płeć</t>
  </si>
  <si>
    <t>M</t>
  </si>
  <si>
    <t>K</t>
  </si>
  <si>
    <t>1.</t>
  </si>
  <si>
    <t>2.</t>
  </si>
  <si>
    <t>3.</t>
  </si>
  <si>
    <t>4.</t>
  </si>
  <si>
    <t>5.</t>
  </si>
  <si>
    <t>6.</t>
  </si>
  <si>
    <t>LKS Budowlani - Kucera Logistics Group</t>
  </si>
  <si>
    <t>Polska Liga Podnoszenia Ciężarów -
Drużynowe Mistrzostwa Polski</t>
  </si>
  <si>
    <t>CLKS Mazovia Ciechanów</t>
  </si>
  <si>
    <t>LKS PZL-Lechia Sędziszów Małopolski</t>
  </si>
  <si>
    <t>Explosion Impuls Club Warszawa</t>
  </si>
  <si>
    <t>Polska Liga Podnoszenia Ciężarów -                                             Drużynowe Mistrzostwa Polski</t>
  </si>
  <si>
    <t>Ciechanów</t>
  </si>
  <si>
    <t>12.03.2023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</si>
</sst>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000"/>
    <numFmt numFmtId="166" formatCode="yyyy\-mm\-dd;@"/>
  </numFmts>
  <fonts count="59">
    <font>
      <sz val="10"/>
      <name val="Arial"/>
      <charset val="238"/>
    </font>
    <font>
      <sz val="10"/>
      <name val="Arial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b/>
      <sz val="11"/>
      <name val="Calibri"/>
      <family val="2"/>
      <charset val="238"/>
    </font>
    <font>
      <sz val="11"/>
      <name val="Calibri"/>
      <family val="2"/>
      <charset val="238"/>
    </font>
    <font>
      <sz val="8"/>
      <name val="Times New Roman"/>
      <family val="1"/>
      <charset val="238"/>
    </font>
    <font>
      <b/>
      <sz val="8"/>
      <name val="Times New Roman"/>
      <family val="1"/>
      <charset val="238"/>
    </font>
    <font>
      <sz val="9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8"/>
      <name val="Times New Roman"/>
      <family val="1"/>
      <charset val="238"/>
    </font>
    <font>
      <sz val="7"/>
      <name val="Times New Roman"/>
      <family val="1"/>
      <charset val="238"/>
    </font>
    <font>
      <b/>
      <sz val="7"/>
      <name val="Times New Roman"/>
      <family val="1"/>
      <charset val="238"/>
    </font>
    <font>
      <b/>
      <sz val="14"/>
      <name val="Times New Roman"/>
      <family val="1"/>
      <charset val="238"/>
    </font>
    <font>
      <b/>
      <sz val="16"/>
      <name val="Times New Roman"/>
      <family val="1"/>
      <charset val="238"/>
    </font>
    <font>
      <sz val="16"/>
      <name val="Times New Roman"/>
      <family val="1"/>
      <charset val="238"/>
    </font>
    <font>
      <b/>
      <sz val="12"/>
      <name val="Times New Roman"/>
      <family val="1"/>
      <charset val="238"/>
    </font>
    <font>
      <sz val="16"/>
      <color indexed="9"/>
      <name val="Times New Roman"/>
      <family val="1"/>
      <charset val="238"/>
    </font>
    <font>
      <sz val="11"/>
      <name val="Times New Roman"/>
      <family val="1"/>
      <charset val="238"/>
    </font>
    <font>
      <sz val="11"/>
      <color indexed="12"/>
      <name val="Times New Roman"/>
      <family val="1"/>
      <charset val="238"/>
    </font>
    <font>
      <sz val="11"/>
      <color indexed="9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color indexed="12"/>
      <name val="Times New Roman"/>
      <family val="1"/>
      <charset val="238"/>
    </font>
    <font>
      <sz val="10"/>
      <color indexed="9"/>
      <name val="Times New Roman"/>
      <family val="1"/>
      <charset val="238"/>
    </font>
    <font>
      <i/>
      <sz val="9"/>
      <name val="Times New Roman"/>
      <family val="1"/>
      <charset val="238"/>
    </font>
    <font>
      <b/>
      <u/>
      <sz val="12"/>
      <name val="Times New Roman"/>
      <family val="1"/>
      <charset val="238"/>
    </font>
    <font>
      <u/>
      <sz val="12"/>
      <name val="Times New Roman"/>
      <family val="1"/>
      <charset val="238"/>
    </font>
    <font>
      <b/>
      <i/>
      <sz val="10"/>
      <name val="Times New Roman"/>
      <family val="1"/>
      <charset val="238"/>
    </font>
    <font>
      <i/>
      <sz val="12"/>
      <name val="Times New Roman"/>
      <family val="1"/>
      <charset val="238"/>
    </font>
    <font>
      <sz val="14"/>
      <name val="Times New Roman"/>
      <family val="1"/>
      <charset val="238"/>
    </font>
    <font>
      <sz val="14"/>
      <color indexed="12"/>
      <name val="Times New Roman"/>
      <family val="1"/>
      <charset val="238"/>
    </font>
    <font>
      <b/>
      <sz val="28"/>
      <name val="Times New Roman"/>
      <family val="1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0"/>
      <name val="Times New Roman"/>
      <family val="1"/>
      <charset val="238"/>
    </font>
    <font>
      <b/>
      <sz val="9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b/>
      <sz val="10"/>
      <color rgb="FF0070C0"/>
      <name val="Calibri"/>
      <family val="2"/>
      <charset val="238"/>
      <scheme val="minor"/>
    </font>
    <font>
      <sz val="16"/>
      <name val="Arial"/>
      <family val="2"/>
      <charset val="238"/>
    </font>
    <font>
      <b/>
      <sz val="16"/>
      <name val="Arial"/>
      <family val="2"/>
      <charset val="238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20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8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23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23"/>
      </right>
      <top style="thin">
        <color indexed="23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23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23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/>
      <top/>
      <bottom style="medium">
        <color indexed="64"/>
      </bottom>
      <diagonal/>
    </border>
    <border>
      <left/>
      <right style="thin">
        <color indexed="23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23"/>
      </right>
      <top style="medium">
        <color indexed="64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medium">
        <color indexed="64"/>
      </top>
      <bottom style="thin">
        <color indexed="23"/>
      </bottom>
      <diagonal/>
    </border>
    <border>
      <left style="thin">
        <color indexed="23"/>
      </left>
      <right style="thin">
        <color indexed="64"/>
      </right>
      <top style="medium">
        <color indexed="64"/>
      </top>
      <bottom style="thin">
        <color indexed="23"/>
      </bottom>
      <diagonal/>
    </border>
    <border>
      <left/>
      <right style="thin">
        <color indexed="23"/>
      </right>
      <top style="medium">
        <color indexed="64"/>
      </top>
      <bottom style="thin">
        <color indexed="23"/>
      </bottom>
      <diagonal/>
    </border>
    <border>
      <left style="thin">
        <color indexed="23"/>
      </left>
      <right/>
      <top style="medium">
        <color indexed="64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23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23"/>
      </bottom>
      <diagonal/>
    </border>
    <border>
      <left style="medium">
        <color indexed="64"/>
      </left>
      <right style="thin">
        <color indexed="64"/>
      </right>
      <top style="thin">
        <color indexed="23"/>
      </top>
      <bottom style="medium">
        <color indexed="64"/>
      </bottom>
      <diagonal/>
    </border>
    <border>
      <left style="thin">
        <color indexed="64"/>
      </left>
      <right/>
      <top style="thin">
        <color indexed="23"/>
      </top>
      <bottom style="medium">
        <color indexed="64"/>
      </bottom>
      <diagonal/>
    </border>
    <border>
      <left/>
      <right style="thin">
        <color indexed="23"/>
      </right>
      <top style="thin">
        <color indexed="23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medium">
        <color indexed="64"/>
      </bottom>
      <diagonal/>
    </border>
    <border>
      <left style="thin">
        <color indexed="23"/>
      </left>
      <right/>
      <top style="thin">
        <color indexed="23"/>
      </top>
      <bottom style="medium">
        <color indexed="64"/>
      </bottom>
      <diagonal/>
    </border>
    <border>
      <left style="thin">
        <color indexed="64"/>
      </left>
      <right style="thin">
        <color indexed="23"/>
      </right>
      <top style="thin">
        <color indexed="23"/>
      </top>
      <bottom style="medium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23"/>
      </top>
      <bottom style="medium">
        <color indexed="64"/>
      </bottom>
      <diagonal/>
    </border>
    <border>
      <left style="thin">
        <color indexed="64"/>
      </left>
      <right/>
      <top style="thin">
        <color indexed="23"/>
      </top>
      <bottom style="thin">
        <color indexed="64"/>
      </bottom>
      <diagonal/>
    </border>
    <border>
      <left/>
      <right style="thin">
        <color indexed="23"/>
      </right>
      <top style="thin">
        <color indexed="23"/>
      </top>
      <bottom style="thin">
        <color indexed="64"/>
      </bottom>
      <diagonal/>
    </border>
    <border>
      <left style="thin">
        <color indexed="23"/>
      </left>
      <right/>
      <top style="thin">
        <color indexed="23"/>
      </top>
      <bottom style="thin">
        <color indexed="64"/>
      </bottom>
      <diagonal/>
    </border>
    <border>
      <left/>
      <right style="thin">
        <color indexed="64"/>
      </right>
      <top style="thin">
        <color indexed="23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23"/>
      </bottom>
      <diagonal/>
    </border>
    <border>
      <left/>
      <right/>
      <top style="medium">
        <color indexed="64"/>
      </top>
      <bottom style="thin">
        <color indexed="23"/>
      </bottom>
      <diagonal/>
    </border>
    <border>
      <left/>
      <right style="thin">
        <color indexed="64"/>
      </right>
      <top style="medium">
        <color indexed="64"/>
      </top>
      <bottom style="thin">
        <color indexed="2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/>
      <top/>
      <bottom style="thin">
        <color indexed="64"/>
      </bottom>
      <diagonal/>
    </border>
    <border>
      <left/>
      <right style="thin">
        <color indexed="23"/>
      </right>
      <top/>
      <bottom style="thin">
        <color indexed="64"/>
      </bottom>
      <diagonal/>
    </border>
    <border>
      <left/>
      <right style="thin">
        <color indexed="23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22">
    <xf numFmtId="0" fontId="0" fillId="0" borderId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8" borderId="0" applyNumberFormat="0" applyBorder="0" applyAlignment="0" applyProtection="0"/>
    <xf numFmtId="0" fontId="3" fillId="2" borderId="1" applyNumberFormat="0" applyAlignment="0" applyProtection="0"/>
    <xf numFmtId="0" fontId="4" fillId="9" borderId="2" applyNumberFormat="0" applyAlignment="0" applyProtection="0"/>
    <xf numFmtId="0" fontId="5" fillId="0" borderId="3" applyNumberFormat="0" applyFill="0" applyAlignment="0" applyProtection="0"/>
    <xf numFmtId="0" fontId="6" fillId="10" borderId="4" applyNumberFormat="0" applyAlignment="0" applyProtection="0"/>
    <xf numFmtId="0" fontId="7" fillId="0" borderId="5" applyNumberFormat="0" applyFill="0" applyAlignment="0" applyProtection="0"/>
    <xf numFmtId="0" fontId="8" fillId="0" borderId="6" applyNumberFormat="0" applyFill="0" applyAlignment="0" applyProtection="0"/>
    <xf numFmtId="0" fontId="9" fillId="0" borderId="7" applyNumberFormat="0" applyFill="0" applyAlignment="0" applyProtection="0"/>
    <xf numFmtId="0" fontId="9" fillId="0" borderId="0" applyNumberFormat="0" applyFill="0" applyBorder="0" applyAlignment="0" applyProtection="0"/>
    <xf numFmtId="0" fontId="16" fillId="0" borderId="0"/>
    <xf numFmtId="0" fontId="10" fillId="9" borderId="1" applyNumberFormat="0" applyAlignment="0" applyProtection="0"/>
    <xf numFmtId="0" fontId="11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" fillId="11" borderId="9" applyNumberFormat="0" applyFont="0" applyAlignment="0" applyProtection="0"/>
  </cellStyleXfs>
  <cellXfs count="312">
    <xf numFmtId="0" fontId="0" fillId="0" borderId="0" xfId="0"/>
    <xf numFmtId="0" fontId="47" fillId="0" borderId="0" xfId="0" applyFont="1"/>
    <xf numFmtId="0" fontId="48" fillId="0" borderId="0" xfId="0" applyFont="1"/>
    <xf numFmtId="0" fontId="49" fillId="0" borderId="0" xfId="0" applyFont="1"/>
    <xf numFmtId="0" fontId="48" fillId="0" borderId="0" xfId="0" applyFont="1" applyAlignment="1">
      <alignment horizontal="center"/>
    </xf>
    <xf numFmtId="0" fontId="23" fillId="0" borderId="0" xfId="0" applyFont="1"/>
    <xf numFmtId="0" fontId="19" fillId="12" borderId="0" xfId="0" applyFont="1" applyFill="1" applyAlignment="1">
      <alignment horizontal="center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165" fontId="26" fillId="0" borderId="0" xfId="0" applyNumberFormat="1" applyFont="1" applyAlignment="1">
      <alignment horizontal="center" wrapText="1"/>
    </xf>
    <xf numFmtId="0" fontId="23" fillId="12" borderId="0" xfId="0" applyFont="1" applyFill="1"/>
    <xf numFmtId="0" fontId="23" fillId="12" borderId="0" xfId="0" applyFont="1" applyFill="1" applyAlignment="1">
      <alignment horizontal="center"/>
    </xf>
    <xf numFmtId="0" fontId="23" fillId="13" borderId="0" xfId="0" applyFont="1" applyFill="1"/>
    <xf numFmtId="0" fontId="23" fillId="13" borderId="0" xfId="0" applyFont="1" applyFill="1" applyAlignment="1">
      <alignment horizontal="right"/>
    </xf>
    <xf numFmtId="0" fontId="1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right"/>
    </xf>
    <xf numFmtId="0" fontId="21" fillId="0" borderId="1" xfId="0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21" fillId="0" borderId="0" xfId="0" applyFont="1"/>
    <xf numFmtId="0" fontId="30" fillId="0" borderId="0" xfId="0" applyFont="1" applyAlignment="1">
      <alignment vertical="center"/>
    </xf>
    <xf numFmtId="165" fontId="30" fillId="0" borderId="0" xfId="0" applyNumberFormat="1" applyFont="1" applyAlignment="1">
      <alignment horizontal="center" vertical="center" wrapText="1"/>
    </xf>
    <xf numFmtId="0" fontId="30" fillId="0" borderId="1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/>
    </xf>
    <xf numFmtId="0" fontId="28" fillId="0" borderId="0" xfId="0" applyFont="1" applyAlignment="1">
      <alignment horizontal="center" vertical="top"/>
    </xf>
    <xf numFmtId="0" fontId="23" fillId="13" borderId="0" xfId="0" applyFont="1" applyFill="1" applyAlignment="1">
      <alignment horizontal="center"/>
    </xf>
    <xf numFmtId="0" fontId="19" fillId="13" borderId="0" xfId="0" applyFont="1" applyFill="1" applyAlignment="1">
      <alignment horizontal="center"/>
    </xf>
    <xf numFmtId="0" fontId="25" fillId="13" borderId="0" xfId="0" applyFont="1" applyFill="1" applyAlignment="1">
      <alignment horizontal="center" vertical="center" wrapText="1"/>
    </xf>
    <xf numFmtId="0" fontId="28" fillId="13" borderId="0" xfId="0" applyFont="1" applyFill="1" applyAlignment="1">
      <alignment horizontal="center" vertical="top"/>
    </xf>
    <xf numFmtId="0" fontId="23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8" fillId="13" borderId="0" xfId="0" applyFont="1" applyFill="1" applyAlignment="1">
      <alignment horizontal="center"/>
    </xf>
    <xf numFmtId="0" fontId="28" fillId="0" borderId="0" xfId="0" applyFont="1" applyAlignment="1">
      <alignment horizontal="center"/>
    </xf>
    <xf numFmtId="0" fontId="28" fillId="13" borderId="0" xfId="0" applyFont="1" applyFill="1" applyAlignment="1">
      <alignment vertical="top"/>
    </xf>
    <xf numFmtId="0" fontId="28" fillId="13" borderId="0" xfId="0" applyFont="1" applyFill="1"/>
    <xf numFmtId="0" fontId="31" fillId="12" borderId="0" xfId="0" applyFont="1" applyFill="1" applyAlignment="1">
      <alignment horizontal="left" vertical="center"/>
    </xf>
    <xf numFmtId="0" fontId="30" fillId="12" borderId="0" xfId="0" applyFont="1" applyFill="1" applyAlignment="1">
      <alignment vertical="center"/>
    </xf>
    <xf numFmtId="0" fontId="32" fillId="12" borderId="0" xfId="0" applyFont="1" applyFill="1" applyAlignment="1">
      <alignment vertical="center"/>
    </xf>
    <xf numFmtId="164" fontId="30" fillId="12" borderId="0" xfId="0" applyNumberFormat="1" applyFont="1" applyFill="1" applyAlignment="1">
      <alignment horizontal="right" vertical="center"/>
    </xf>
    <xf numFmtId="0" fontId="20" fillId="14" borderId="12" xfId="0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9" fillId="0" borderId="1" xfId="0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20" fillId="14" borderId="13" xfId="0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33" fillId="12" borderId="14" xfId="0" applyFont="1" applyFill="1" applyBorder="1" applyAlignment="1">
      <alignment horizontal="center" vertical="center"/>
    </xf>
    <xf numFmtId="0" fontId="33" fillId="0" borderId="11" xfId="0" applyFont="1" applyBorder="1" applyAlignment="1">
      <alignment horizontal="left" vertical="center"/>
    </xf>
    <xf numFmtId="0" fontId="33" fillId="0" borderId="11" xfId="0" applyFont="1" applyBorder="1" applyAlignment="1">
      <alignment horizontal="center" vertical="center"/>
    </xf>
    <xf numFmtId="164" fontId="33" fillId="0" borderId="11" xfId="0" applyNumberFormat="1" applyFont="1" applyBorder="1" applyAlignment="1">
      <alignment horizontal="center"/>
    </xf>
    <xf numFmtId="0" fontId="34" fillId="12" borderId="15" xfId="0" applyFont="1" applyFill="1" applyBorder="1" applyAlignment="1">
      <alignment horizontal="right"/>
    </xf>
    <xf numFmtId="0" fontId="35" fillId="12" borderId="16" xfId="0" applyFont="1" applyFill="1" applyBorder="1" applyAlignment="1">
      <alignment horizontal="right"/>
    </xf>
    <xf numFmtId="0" fontId="34" fillId="12" borderId="17" xfId="0" applyFont="1" applyFill="1" applyBorder="1" applyAlignment="1">
      <alignment horizontal="right"/>
    </xf>
    <xf numFmtId="0" fontId="35" fillId="12" borderId="18" xfId="0" applyFont="1" applyFill="1" applyBorder="1" applyAlignment="1">
      <alignment horizontal="right"/>
    </xf>
    <xf numFmtId="0" fontId="35" fillId="12" borderId="19" xfId="0" applyFont="1" applyFill="1" applyBorder="1" applyAlignment="1">
      <alignment shrinkToFit="1"/>
    </xf>
    <xf numFmtId="0" fontId="34" fillId="12" borderId="17" xfId="0" quotePrefix="1" applyFont="1" applyFill="1" applyBorder="1" applyAlignment="1">
      <alignment horizontal="right"/>
    </xf>
    <xf numFmtId="0" fontId="35" fillId="12" borderId="16" xfId="0" applyFont="1" applyFill="1" applyBorder="1" applyAlignment="1">
      <alignment shrinkToFit="1"/>
    </xf>
    <xf numFmtId="0" fontId="34" fillId="12" borderId="15" xfId="0" quotePrefix="1" applyFont="1" applyFill="1" applyBorder="1" applyAlignment="1">
      <alignment horizontal="right"/>
    </xf>
    <xf numFmtId="0" fontId="35" fillId="12" borderId="20" xfId="0" applyFont="1" applyFill="1" applyBorder="1" applyAlignment="1">
      <alignment shrinkToFit="1"/>
    </xf>
    <xf numFmtId="0" fontId="36" fillId="12" borderId="11" xfId="0" applyFont="1" applyFill="1" applyBorder="1" applyAlignment="1">
      <alignment horizontal="center"/>
    </xf>
    <xf numFmtId="0" fontId="33" fillId="12" borderId="11" xfId="0" applyFont="1" applyFill="1" applyBorder="1" applyAlignment="1">
      <alignment horizontal="center"/>
    </xf>
    <xf numFmtId="164" fontId="33" fillId="12" borderId="21" xfId="0" applyNumberFormat="1" applyFont="1" applyFill="1" applyBorder="1" applyAlignment="1">
      <alignment horizontal="right"/>
    </xf>
    <xf numFmtId="164" fontId="33" fillId="12" borderId="0" xfId="0" applyNumberFormat="1" applyFont="1" applyFill="1" applyAlignment="1">
      <alignment horizontal="right"/>
    </xf>
    <xf numFmtId="165" fontId="21" fillId="0" borderId="0" xfId="0" applyNumberFormat="1" applyFont="1" applyAlignment="1">
      <alignment horizontal="center" wrapText="1"/>
    </xf>
    <xf numFmtId="0" fontId="22" fillId="0" borderId="22" xfId="0" applyFont="1" applyBorder="1" applyAlignment="1">
      <alignment horizontal="center"/>
    </xf>
    <xf numFmtId="0" fontId="35" fillId="12" borderId="20" xfId="0" applyFont="1" applyFill="1" applyBorder="1"/>
    <xf numFmtId="0" fontId="21" fillId="0" borderId="24" xfId="0" applyFont="1" applyBorder="1" applyAlignment="1">
      <alignment horizontal="center"/>
    </xf>
    <xf numFmtId="0" fontId="23" fillId="13" borderId="0" xfId="0" applyFont="1" applyFill="1" applyAlignment="1">
      <alignment horizontal="center" vertical="center"/>
    </xf>
    <xf numFmtId="0" fontId="23" fillId="13" borderId="0" xfId="0" applyFont="1" applyFill="1" applyAlignment="1">
      <alignment horizontal="left" vertical="center"/>
    </xf>
    <xf numFmtId="164" fontId="23" fillId="13" borderId="0" xfId="0" applyNumberFormat="1" applyFont="1" applyFill="1" applyAlignment="1">
      <alignment horizontal="center"/>
    </xf>
    <xf numFmtId="0" fontId="37" fillId="13" borderId="0" xfId="0" applyFont="1" applyFill="1" applyAlignment="1">
      <alignment horizontal="right"/>
    </xf>
    <xf numFmtId="0" fontId="38" fillId="13" borderId="0" xfId="0" applyFont="1" applyFill="1" applyAlignment="1">
      <alignment shrinkToFit="1"/>
    </xf>
    <xf numFmtId="0" fontId="38" fillId="13" borderId="0" xfId="0" applyFont="1" applyFill="1" applyAlignment="1">
      <alignment horizontal="right"/>
    </xf>
    <xf numFmtId="0" fontId="37" fillId="13" borderId="0" xfId="0" quotePrefix="1" applyFont="1" applyFill="1" applyAlignment="1">
      <alignment horizontal="right"/>
    </xf>
    <xf numFmtId="0" fontId="24" fillId="12" borderId="0" xfId="0" applyFont="1" applyFill="1" applyAlignment="1">
      <alignment horizontal="center"/>
    </xf>
    <xf numFmtId="0" fontId="24" fillId="0" borderId="0" xfId="0" applyFont="1" applyAlignment="1">
      <alignment vertical="center"/>
    </xf>
    <xf numFmtId="0" fontId="24" fillId="12" borderId="17" xfId="0" applyFont="1" applyFill="1" applyBorder="1" applyAlignment="1">
      <alignment vertical="center"/>
    </xf>
    <xf numFmtId="0" fontId="24" fillId="12" borderId="20" xfId="0" applyFont="1" applyFill="1" applyBorder="1" applyAlignment="1">
      <alignment vertical="center"/>
    </xf>
    <xf numFmtId="0" fontId="22" fillId="0" borderId="25" xfId="0" applyFont="1" applyBorder="1" applyAlignment="1">
      <alignment horizontal="center"/>
    </xf>
    <xf numFmtId="0" fontId="24" fillId="12" borderId="0" xfId="0" applyFont="1" applyFill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1" fillId="12" borderId="0" xfId="0" applyFont="1" applyFill="1"/>
    <xf numFmtId="0" fontId="21" fillId="13" borderId="26" xfId="0" applyFont="1" applyFill="1" applyBorder="1"/>
    <xf numFmtId="0" fontId="21" fillId="13" borderId="0" xfId="0" applyFont="1" applyFill="1"/>
    <xf numFmtId="0" fontId="39" fillId="13" borderId="0" xfId="0" applyFont="1" applyFill="1" applyAlignment="1">
      <alignment horizontal="center"/>
    </xf>
    <xf numFmtId="0" fontId="39" fillId="13" borderId="0" xfId="0" applyFont="1" applyFill="1"/>
    <xf numFmtId="0" fontId="28" fillId="13" borderId="26" xfId="0" applyFont="1" applyFill="1" applyBorder="1" applyAlignment="1">
      <alignment horizontal="center"/>
    </xf>
    <xf numFmtId="0" fontId="28" fillId="13" borderId="26" xfId="0" applyFont="1" applyFill="1" applyBorder="1" applyAlignment="1">
      <alignment horizontal="left"/>
    </xf>
    <xf numFmtId="0" fontId="31" fillId="13" borderId="0" xfId="0" applyFont="1" applyFill="1" applyAlignment="1">
      <alignment vertical="top"/>
    </xf>
    <xf numFmtId="0" fontId="24" fillId="0" borderId="0" xfId="0" applyFont="1"/>
    <xf numFmtId="0" fontId="19" fillId="13" borderId="0" xfId="0" applyFont="1" applyFill="1" applyAlignment="1">
      <alignment horizontal="center" vertical="top"/>
    </xf>
    <xf numFmtId="0" fontId="19" fillId="12" borderId="0" xfId="0" applyFont="1" applyFill="1" applyAlignment="1">
      <alignment horizontal="center" vertical="center"/>
    </xf>
    <xf numFmtId="0" fontId="19" fillId="12" borderId="0" xfId="0" applyFont="1" applyFill="1" applyAlignment="1">
      <alignment horizontal="center" vertical="center" wrapText="1"/>
    </xf>
    <xf numFmtId="165" fontId="19" fillId="0" borderId="0" xfId="0" applyNumberFormat="1" applyFont="1" applyAlignment="1">
      <alignment horizontal="center" wrapText="1"/>
    </xf>
    <xf numFmtId="0" fontId="19" fillId="0" borderId="0" xfId="0" applyFont="1" applyAlignment="1">
      <alignment horizontal="center" vertical="center"/>
    </xf>
    <xf numFmtId="0" fontId="33" fillId="0" borderId="20" xfId="0" applyFont="1" applyBorder="1" applyAlignment="1">
      <alignment horizontal="center" vertical="center"/>
    </xf>
    <xf numFmtId="0" fontId="30" fillId="13" borderId="0" xfId="0" applyFont="1" applyFill="1" applyAlignment="1">
      <alignment vertical="center"/>
    </xf>
    <xf numFmtId="0" fontId="32" fillId="13" borderId="0" xfId="0" applyFont="1" applyFill="1" applyAlignment="1">
      <alignment vertical="center"/>
    </xf>
    <xf numFmtId="0" fontId="20" fillId="15" borderId="27" xfId="0" applyFont="1" applyFill="1" applyBorder="1" applyAlignment="1">
      <alignment horizontal="center" vertical="center"/>
    </xf>
    <xf numFmtId="0" fontId="20" fillId="15" borderId="13" xfId="0" applyFont="1" applyFill="1" applyBorder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28" fillId="13" borderId="0" xfId="0" applyFont="1" applyFill="1" applyAlignment="1">
      <alignment horizontal="center" vertical="center" shrinkToFit="1"/>
    </xf>
    <xf numFmtId="0" fontId="19" fillId="13" borderId="0" xfId="0" applyFont="1" applyFill="1" applyAlignment="1">
      <alignment vertical="top"/>
    </xf>
    <xf numFmtId="0" fontId="19" fillId="0" borderId="0" xfId="0" applyFont="1" applyAlignment="1">
      <alignment vertical="top"/>
    </xf>
    <xf numFmtId="0" fontId="19" fillId="0" borderId="0" xfId="0" applyFont="1" applyAlignment="1">
      <alignment horizontal="center" vertical="top"/>
    </xf>
    <xf numFmtId="0" fontId="36" fillId="0" borderId="0" xfId="0" applyFont="1" applyAlignment="1">
      <alignment horizontal="center" vertical="top"/>
    </xf>
    <xf numFmtId="0" fontId="36" fillId="0" borderId="26" xfId="0" applyFont="1" applyBorder="1" applyAlignment="1">
      <alignment horizontal="center" vertical="top"/>
    </xf>
    <xf numFmtId="0" fontId="19" fillId="0" borderId="0" xfId="0" applyFont="1" applyAlignment="1">
      <alignment horizontal="center" vertical="top" wrapText="1"/>
    </xf>
    <xf numFmtId="0" fontId="1" fillId="0" borderId="0" xfId="0" applyFont="1"/>
    <xf numFmtId="164" fontId="21" fillId="0" borderId="0" xfId="0" applyNumberFormat="1" applyFont="1"/>
    <xf numFmtId="164" fontId="24" fillId="0" borderId="0" xfId="0" applyNumberFormat="1" applyFont="1" applyAlignment="1">
      <alignment vertical="center"/>
    </xf>
    <xf numFmtId="0" fontId="33" fillId="0" borderId="32" xfId="0" applyFont="1" applyBorder="1" applyAlignment="1">
      <alignment horizontal="left" vertical="center"/>
    </xf>
    <xf numFmtId="0" fontId="33" fillId="0" borderId="32" xfId="0" applyFont="1" applyBorder="1" applyAlignment="1">
      <alignment horizontal="center" vertical="center"/>
    </xf>
    <xf numFmtId="164" fontId="33" fillId="0" borderId="32" xfId="0" applyNumberFormat="1" applyFont="1" applyBorder="1" applyAlignment="1">
      <alignment horizontal="center"/>
    </xf>
    <xf numFmtId="0" fontId="34" fillId="12" borderId="33" xfId="0" applyFont="1" applyFill="1" applyBorder="1" applyAlignment="1">
      <alignment horizontal="right"/>
    </xf>
    <xf numFmtId="0" fontId="35" fillId="12" borderId="34" xfId="0" applyFont="1" applyFill="1" applyBorder="1" applyAlignment="1">
      <alignment horizontal="right"/>
    </xf>
    <xf numFmtId="0" fontId="34" fillId="12" borderId="35" xfId="0" applyFont="1" applyFill="1" applyBorder="1" applyAlignment="1">
      <alignment horizontal="right"/>
    </xf>
    <xf numFmtId="0" fontId="35" fillId="12" borderId="34" xfId="0" applyFont="1" applyFill="1" applyBorder="1" applyAlignment="1">
      <alignment shrinkToFit="1"/>
    </xf>
    <xf numFmtId="0" fontId="34" fillId="12" borderId="33" xfId="0" quotePrefix="1" applyFont="1" applyFill="1" applyBorder="1" applyAlignment="1">
      <alignment horizontal="right"/>
    </xf>
    <xf numFmtId="0" fontId="35" fillId="12" borderId="31" xfId="0" applyFont="1" applyFill="1" applyBorder="1" applyAlignment="1">
      <alignment shrinkToFit="1"/>
    </xf>
    <xf numFmtId="0" fontId="23" fillId="0" borderId="0" xfId="0" applyFont="1" applyAlignment="1">
      <alignment wrapText="1"/>
    </xf>
    <xf numFmtId="0" fontId="23" fillId="12" borderId="0" xfId="0" applyFont="1" applyFill="1" applyAlignment="1">
      <alignment vertical="center"/>
    </xf>
    <xf numFmtId="0" fontId="1" fillId="0" borderId="0" xfId="0" applyFont="1" applyAlignment="1">
      <alignment vertical="top"/>
    </xf>
    <xf numFmtId="164" fontId="33" fillId="0" borderId="0" xfId="0" applyNumberFormat="1" applyFont="1" applyAlignment="1">
      <alignment horizontal="right"/>
    </xf>
    <xf numFmtId="0" fontId="34" fillId="0" borderId="15" xfId="0" applyFont="1" applyBorder="1" applyAlignment="1">
      <alignment horizontal="right"/>
    </xf>
    <xf numFmtId="0" fontId="35" fillId="0" borderId="16" xfId="0" applyFont="1" applyBorder="1" applyAlignment="1">
      <alignment horizontal="right"/>
    </xf>
    <xf numFmtId="0" fontId="34" fillId="0" borderId="17" xfId="0" applyFont="1" applyBorder="1" applyAlignment="1">
      <alignment horizontal="right"/>
    </xf>
    <xf numFmtId="0" fontId="35" fillId="0" borderId="20" xfId="0" applyFont="1" applyBorder="1" applyAlignment="1">
      <alignment shrinkToFit="1"/>
    </xf>
    <xf numFmtId="0" fontId="35" fillId="0" borderId="16" xfId="0" applyFont="1" applyBorder="1" applyAlignment="1">
      <alignment shrinkToFit="1"/>
    </xf>
    <xf numFmtId="0" fontId="34" fillId="0" borderId="15" xfId="0" quotePrefix="1" applyFont="1" applyBorder="1" applyAlignment="1">
      <alignment horizontal="right"/>
    </xf>
    <xf numFmtId="0" fontId="33" fillId="0" borderId="28" xfId="0" applyFont="1" applyBorder="1" applyAlignment="1">
      <alignment horizontal="left" vertical="center"/>
    </xf>
    <xf numFmtId="0" fontId="33" fillId="0" borderId="28" xfId="0" applyFont="1" applyBorder="1" applyAlignment="1">
      <alignment horizontal="center" vertical="center"/>
    </xf>
    <xf numFmtId="0" fontId="34" fillId="12" borderId="38" xfId="0" applyFont="1" applyFill="1" applyBorder="1" applyAlignment="1">
      <alignment horizontal="right"/>
    </xf>
    <xf numFmtId="0" fontId="35" fillId="12" borderId="39" xfId="0" applyFont="1" applyFill="1" applyBorder="1" applyAlignment="1">
      <alignment horizontal="right"/>
    </xf>
    <xf numFmtId="0" fontId="34" fillId="12" borderId="40" xfId="0" applyFont="1" applyFill="1" applyBorder="1" applyAlignment="1">
      <alignment horizontal="right"/>
    </xf>
    <xf numFmtId="0" fontId="35" fillId="12" borderId="39" xfId="0" applyFont="1" applyFill="1" applyBorder="1" applyAlignment="1">
      <alignment shrinkToFit="1"/>
    </xf>
    <xf numFmtId="0" fontId="34" fillId="12" borderId="38" xfId="0" quotePrefix="1" applyFont="1" applyFill="1" applyBorder="1" applyAlignment="1">
      <alignment horizontal="right"/>
    </xf>
    <xf numFmtId="0" fontId="35" fillId="12" borderId="37" xfId="0" applyFont="1" applyFill="1" applyBorder="1" applyAlignment="1">
      <alignment shrinkToFit="1"/>
    </xf>
    <xf numFmtId="0" fontId="50" fillId="13" borderId="0" xfId="0" applyFont="1" applyFill="1" applyAlignment="1">
      <alignment horizontal="center" vertical="center"/>
    </xf>
    <xf numFmtId="0" fontId="44" fillId="12" borderId="11" xfId="0" applyFont="1" applyFill="1" applyBorder="1" applyAlignment="1">
      <alignment horizontal="center" vertical="center"/>
    </xf>
    <xf numFmtId="0" fontId="44" fillId="0" borderId="11" xfId="0" applyFont="1" applyBorder="1" applyAlignment="1">
      <alignment horizontal="left" vertical="center"/>
    </xf>
    <xf numFmtId="0" fontId="44" fillId="0" borderId="11" xfId="0" applyFont="1" applyBorder="1" applyAlignment="1">
      <alignment horizontal="center" vertical="center"/>
    </xf>
    <xf numFmtId="164" fontId="44" fillId="12" borderId="11" xfId="0" applyNumberFormat="1" applyFont="1" applyFill="1" applyBorder="1" applyAlignment="1">
      <alignment horizontal="center" vertical="center"/>
    </xf>
    <xf numFmtId="0" fontId="45" fillId="12" borderId="11" xfId="0" applyFont="1" applyFill="1" applyBorder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44" fillId="12" borderId="11" xfId="0" applyFont="1" applyFill="1" applyBorder="1" applyAlignment="1">
      <alignment horizontal="left" vertical="center"/>
    </xf>
    <xf numFmtId="164" fontId="44" fillId="0" borderId="11" xfId="0" applyNumberFormat="1" applyFont="1" applyBorder="1" applyAlignment="1">
      <alignment horizontal="center" vertical="center"/>
    </xf>
    <xf numFmtId="0" fontId="44" fillId="12" borderId="13" xfId="0" applyFont="1" applyFill="1" applyBorder="1" applyAlignment="1">
      <alignment horizontal="left" vertical="center"/>
    </xf>
    <xf numFmtId="0" fontId="44" fillId="12" borderId="13" xfId="0" applyFont="1" applyFill="1" applyBorder="1" applyAlignment="1">
      <alignment horizontal="center" vertical="center"/>
    </xf>
    <xf numFmtId="0" fontId="44" fillId="0" borderId="0" xfId="0" applyFont="1"/>
    <xf numFmtId="0" fontId="36" fillId="16" borderId="32" xfId="0" applyFont="1" applyFill="1" applyBorder="1" applyAlignment="1">
      <alignment horizontal="center"/>
    </xf>
    <xf numFmtId="0" fontId="36" fillId="16" borderId="13" xfId="0" applyFont="1" applyFill="1" applyBorder="1" applyAlignment="1">
      <alignment horizontal="center"/>
    </xf>
    <xf numFmtId="0" fontId="36" fillId="16" borderId="11" xfId="0" applyFont="1" applyFill="1" applyBorder="1" applyAlignment="1">
      <alignment horizontal="center"/>
    </xf>
    <xf numFmtId="0" fontId="36" fillId="16" borderId="28" xfId="0" applyFont="1" applyFill="1" applyBorder="1" applyAlignment="1">
      <alignment horizontal="center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9" fillId="0" borderId="0" xfId="0" applyFont="1" applyAlignment="1">
      <alignment horizontal="center" vertical="center"/>
    </xf>
    <xf numFmtId="0" fontId="28" fillId="18" borderId="26" xfId="0" applyFont="1" applyFill="1" applyBorder="1" applyAlignment="1">
      <alignment horizontal="center" vertical="center" shrinkToFit="1"/>
    </xf>
    <xf numFmtId="0" fontId="28" fillId="13" borderId="26" xfId="0" applyFont="1" applyFill="1" applyBorder="1"/>
    <xf numFmtId="0" fontId="22" fillId="12" borderId="0" xfId="0" applyFont="1" applyFill="1" applyAlignment="1">
      <alignment horizontal="center"/>
    </xf>
    <xf numFmtId="0" fontId="21" fillId="13" borderId="0" xfId="0" applyFont="1" applyFill="1" applyAlignment="1">
      <alignment horizontal="center"/>
    </xf>
    <xf numFmtId="0" fontId="28" fillId="0" borderId="0" xfId="0" applyFont="1" applyAlignment="1">
      <alignment vertical="center" shrinkToFit="1"/>
    </xf>
    <xf numFmtId="0" fontId="52" fillId="0" borderId="0" xfId="0" applyFont="1" applyAlignment="1">
      <alignment horizontal="center"/>
    </xf>
    <xf numFmtId="0" fontId="54" fillId="0" borderId="0" xfId="0" applyFont="1"/>
    <xf numFmtId="0" fontId="33" fillId="0" borderId="23" xfId="0" applyFont="1" applyBorder="1" applyAlignment="1">
      <alignment horizontal="center" vertical="center"/>
    </xf>
    <xf numFmtId="2" fontId="31" fillId="17" borderId="36" xfId="0" applyNumberFormat="1" applyFont="1" applyFill="1" applyBorder="1" applyAlignment="1">
      <alignment horizontal="right"/>
    </xf>
    <xf numFmtId="0" fontId="20" fillId="14" borderId="70" xfId="0" applyFont="1" applyFill="1" applyBorder="1" applyAlignment="1">
      <alignment horizontal="center" vertical="center"/>
    </xf>
    <xf numFmtId="0" fontId="20" fillId="14" borderId="71" xfId="0" applyFont="1" applyFill="1" applyBorder="1" applyAlignment="1">
      <alignment horizontal="center" vertical="center"/>
    </xf>
    <xf numFmtId="165" fontId="36" fillId="12" borderId="72" xfId="0" applyNumberFormat="1" applyFont="1" applyFill="1" applyBorder="1" applyAlignment="1">
      <alignment horizontal="center"/>
    </xf>
    <xf numFmtId="165" fontId="36" fillId="12" borderId="73" xfId="0" applyNumberFormat="1" applyFont="1" applyFill="1" applyBorder="1" applyAlignment="1">
      <alignment horizontal="center"/>
    </xf>
    <xf numFmtId="2" fontId="33" fillId="12" borderId="76" xfId="0" applyNumberFormat="1" applyFont="1" applyFill="1" applyBorder="1" applyAlignment="1">
      <alignment horizontal="right"/>
    </xf>
    <xf numFmtId="2" fontId="33" fillId="12" borderId="69" xfId="0" applyNumberFormat="1" applyFont="1" applyFill="1" applyBorder="1" applyAlignment="1">
      <alignment horizontal="right"/>
    </xf>
    <xf numFmtId="2" fontId="31" fillId="17" borderId="77" xfId="0" applyNumberFormat="1" applyFont="1" applyFill="1" applyBorder="1" applyAlignment="1">
      <alignment horizontal="right"/>
    </xf>
    <xf numFmtId="2" fontId="28" fillId="18" borderId="29" xfId="0" applyNumberFormat="1" applyFont="1" applyFill="1" applyBorder="1" applyAlignment="1">
      <alignment vertical="center"/>
    </xf>
    <xf numFmtId="0" fontId="46" fillId="13" borderId="0" xfId="0" applyFont="1" applyFill="1" applyAlignment="1">
      <alignment horizontal="center" vertical="center" wrapText="1" shrinkToFit="1"/>
    </xf>
    <xf numFmtId="0" fontId="20" fillId="14" borderId="12" xfId="0" applyFont="1" applyFill="1" applyBorder="1" applyAlignment="1">
      <alignment horizontal="center" vertical="center" wrapText="1"/>
    </xf>
    <xf numFmtId="0" fontId="19" fillId="14" borderId="28" xfId="0" applyFont="1" applyFill="1" applyBorder="1" applyAlignment="1">
      <alignment horizontal="center" vertical="center" wrapText="1"/>
    </xf>
    <xf numFmtId="0" fontId="33" fillId="12" borderId="11" xfId="0" applyFont="1" applyFill="1" applyBorder="1" applyAlignment="1">
      <alignment horizontal="center" vertical="center"/>
    </xf>
    <xf numFmtId="0" fontId="33" fillId="0" borderId="13" xfId="0" applyFont="1" applyBorder="1" applyAlignment="1">
      <alignment horizontal="left" vertical="center"/>
    </xf>
    <xf numFmtId="0" fontId="33" fillId="0" borderId="13" xfId="0" applyFont="1" applyBorder="1" applyAlignment="1">
      <alignment horizontal="center" vertical="center"/>
    </xf>
    <xf numFmtId="0" fontId="34" fillId="12" borderId="79" xfId="0" applyFont="1" applyFill="1" applyBorder="1" applyAlignment="1">
      <alignment horizontal="right"/>
    </xf>
    <xf numFmtId="0" fontId="35" fillId="12" borderId="80" xfId="0" applyFont="1" applyFill="1" applyBorder="1" applyAlignment="1">
      <alignment horizontal="right"/>
    </xf>
    <xf numFmtId="0" fontId="34" fillId="12" borderId="26" xfId="0" applyFont="1" applyFill="1" applyBorder="1" applyAlignment="1">
      <alignment horizontal="right"/>
    </xf>
    <xf numFmtId="0" fontId="35" fillId="12" borderId="81" xfId="0" applyFont="1" applyFill="1" applyBorder="1" applyAlignment="1">
      <alignment horizontal="right"/>
    </xf>
    <xf numFmtId="0" fontId="35" fillId="12" borderId="82" xfId="0" applyFont="1" applyFill="1" applyBorder="1" applyAlignment="1">
      <alignment shrinkToFit="1"/>
    </xf>
    <xf numFmtId="0" fontId="35" fillId="12" borderId="80" xfId="0" applyFont="1" applyFill="1" applyBorder="1" applyAlignment="1">
      <alignment shrinkToFit="1"/>
    </xf>
    <xf numFmtId="0" fontId="35" fillId="12" borderId="78" xfId="0" applyFont="1" applyFill="1" applyBorder="1" applyAlignment="1">
      <alignment shrinkToFit="1"/>
    </xf>
    <xf numFmtId="2" fontId="33" fillId="12" borderId="83" xfId="0" applyNumberFormat="1" applyFont="1" applyFill="1" applyBorder="1" applyAlignment="1">
      <alignment horizontal="right"/>
    </xf>
    <xf numFmtId="2" fontId="31" fillId="17" borderId="41" xfId="0" applyNumberFormat="1" applyFont="1" applyFill="1" applyBorder="1" applyAlignment="1">
      <alignment horizontal="right"/>
    </xf>
    <xf numFmtId="0" fontId="33" fillId="12" borderId="65" xfId="0" applyFont="1" applyFill="1" applyBorder="1" applyAlignment="1">
      <alignment horizontal="center" vertical="center"/>
    </xf>
    <xf numFmtId="0" fontId="33" fillId="12" borderId="85" xfId="0" applyFont="1" applyFill="1" applyBorder="1" applyAlignment="1">
      <alignment horizontal="center" vertical="center"/>
    </xf>
    <xf numFmtId="165" fontId="36" fillId="12" borderId="86" xfId="0" applyNumberFormat="1" applyFont="1" applyFill="1" applyBorder="1" applyAlignment="1">
      <alignment horizontal="center"/>
    </xf>
    <xf numFmtId="0" fontId="34" fillId="0" borderId="79" xfId="0" quotePrefix="1" applyFont="1" applyBorder="1" applyAlignment="1">
      <alignment horizontal="right"/>
    </xf>
    <xf numFmtId="0" fontId="35" fillId="0" borderId="80" xfId="0" applyFont="1" applyBorder="1" applyAlignment="1">
      <alignment shrinkToFit="1"/>
    </xf>
    <xf numFmtId="0" fontId="35" fillId="0" borderId="78" xfId="0" applyFont="1" applyBorder="1" applyAlignment="1">
      <alignment shrinkToFit="1"/>
    </xf>
    <xf numFmtId="0" fontId="44" fillId="19" borderId="11" xfId="0" applyFont="1" applyFill="1" applyBorder="1" applyAlignment="1">
      <alignment horizontal="center" vertical="center"/>
    </xf>
    <xf numFmtId="0" fontId="44" fillId="19" borderId="13" xfId="0" applyFont="1" applyFill="1" applyBorder="1" applyAlignment="1">
      <alignment horizontal="center" vertical="center"/>
    </xf>
    <xf numFmtId="16" fontId="33" fillId="12" borderId="30" xfId="0" applyNumberFormat="1" applyFont="1" applyFill="1" applyBorder="1" applyAlignment="1">
      <alignment horizontal="center" vertical="center"/>
    </xf>
    <xf numFmtId="165" fontId="36" fillId="12" borderId="36" xfId="0" applyNumberFormat="1" applyFont="1" applyFill="1" applyBorder="1" applyAlignment="1">
      <alignment horizontal="center"/>
    </xf>
    <xf numFmtId="165" fontId="36" fillId="12" borderId="21" xfId="0" applyNumberFormat="1" applyFont="1" applyFill="1" applyBorder="1" applyAlignment="1">
      <alignment horizontal="center"/>
    </xf>
    <xf numFmtId="165" fontId="36" fillId="12" borderId="87" xfId="0" applyNumberFormat="1" applyFont="1" applyFill="1" applyBorder="1" applyAlignment="1">
      <alignment horizontal="center"/>
    </xf>
    <xf numFmtId="0" fontId="34" fillId="12" borderId="88" xfId="0" quotePrefix="1" applyFont="1" applyFill="1" applyBorder="1" applyAlignment="1">
      <alignment horizontal="right"/>
    </xf>
    <xf numFmtId="0" fontId="34" fillId="12" borderId="88" xfId="0" applyFont="1" applyFill="1" applyBorder="1" applyAlignment="1">
      <alignment horizontal="right"/>
    </xf>
    <xf numFmtId="0" fontId="34" fillId="12" borderId="73" xfId="0" quotePrefix="1" applyFont="1" applyFill="1" applyBorder="1" applyAlignment="1">
      <alignment horizontal="right"/>
    </xf>
    <xf numFmtId="0" fontId="33" fillId="12" borderId="32" xfId="0" applyFont="1" applyFill="1" applyBorder="1" applyAlignment="1">
      <alignment horizontal="center" vertical="center"/>
    </xf>
    <xf numFmtId="0" fontId="34" fillId="12" borderId="73" xfId="0" applyFont="1" applyFill="1" applyBorder="1" applyAlignment="1">
      <alignment horizontal="right"/>
    </xf>
    <xf numFmtId="0" fontId="34" fillId="12" borderId="86" xfId="0" quotePrefix="1" applyFont="1" applyFill="1" applyBorder="1" applyAlignment="1">
      <alignment horizontal="right"/>
    </xf>
    <xf numFmtId="0" fontId="34" fillId="12" borderId="86" xfId="0" applyFont="1" applyFill="1" applyBorder="1" applyAlignment="1">
      <alignment horizontal="right"/>
    </xf>
    <xf numFmtId="164" fontId="33" fillId="0" borderId="23" xfId="0" applyNumberFormat="1" applyFont="1" applyBorder="1" applyAlignment="1">
      <alignment horizontal="center"/>
    </xf>
    <xf numFmtId="0" fontId="33" fillId="12" borderId="23" xfId="0" applyFont="1" applyFill="1" applyBorder="1" applyAlignment="1">
      <alignment horizontal="center" vertical="center"/>
    </xf>
    <xf numFmtId="0" fontId="31" fillId="12" borderId="0" xfId="0" applyFont="1" applyFill="1" applyAlignment="1">
      <alignment horizontal="center" vertical="center"/>
    </xf>
    <xf numFmtId="0" fontId="20" fillId="13" borderId="0" xfId="0" applyFont="1" applyFill="1" applyAlignment="1">
      <alignment horizontal="center" vertical="top"/>
    </xf>
    <xf numFmtId="0" fontId="31" fillId="13" borderId="0" xfId="0" applyFont="1" applyFill="1" applyAlignment="1">
      <alignment horizontal="right"/>
    </xf>
    <xf numFmtId="2" fontId="29" fillId="13" borderId="0" xfId="0" applyNumberFormat="1" applyFont="1" applyFill="1" applyAlignment="1">
      <alignment horizontal="center" vertical="top"/>
    </xf>
    <xf numFmtId="0" fontId="29" fillId="13" borderId="0" xfId="0" applyFont="1" applyFill="1" applyAlignment="1">
      <alignment horizontal="center" vertical="top"/>
    </xf>
    <xf numFmtId="0" fontId="55" fillId="0" borderId="0" xfId="0" applyFont="1" applyAlignment="1">
      <alignment horizontal="center" vertical="top"/>
    </xf>
    <xf numFmtId="2" fontId="29" fillId="12" borderId="0" xfId="0" applyNumberFormat="1" applyFont="1" applyFill="1" applyAlignment="1">
      <alignment horizontal="center" vertical="center"/>
    </xf>
    <xf numFmtId="0" fontId="56" fillId="0" borderId="0" xfId="0" applyFont="1" applyAlignment="1">
      <alignment horizontal="center"/>
    </xf>
    <xf numFmtId="0" fontId="31" fillId="13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34" fillId="12" borderId="79" xfId="0" quotePrefix="1" applyFont="1" applyFill="1" applyBorder="1" applyAlignment="1">
      <alignment horizontal="right"/>
    </xf>
    <xf numFmtId="166" fontId="0" fillId="0" borderId="0" xfId="0" applyNumberFormat="1"/>
    <xf numFmtId="0" fontId="20" fillId="15" borderId="11" xfId="0" applyFont="1" applyFill="1" applyBorder="1" applyAlignment="1">
      <alignment horizontal="center" vertical="center"/>
    </xf>
    <xf numFmtId="0" fontId="42" fillId="0" borderId="0" xfId="0" applyFont="1" applyAlignment="1">
      <alignment horizontal="center"/>
    </xf>
    <xf numFmtId="0" fontId="19" fillId="0" borderId="0" xfId="0" applyFont="1" applyAlignment="1">
      <alignment horizontal="center" vertical="top" wrapText="1"/>
    </xf>
    <xf numFmtId="0" fontId="19" fillId="0" borderId="0" xfId="0" applyFont="1" applyAlignment="1">
      <alignment horizontal="center" vertical="top"/>
    </xf>
    <xf numFmtId="20" fontId="20" fillId="15" borderId="27" xfId="0" applyNumberFormat="1" applyFont="1" applyFill="1" applyBorder="1" applyAlignment="1">
      <alignment horizontal="center" vertical="center"/>
    </xf>
    <xf numFmtId="20" fontId="20" fillId="15" borderId="13" xfId="0" applyNumberFormat="1" applyFont="1" applyFill="1" applyBorder="1" applyAlignment="1">
      <alignment horizontal="center" vertical="center"/>
    </xf>
    <xf numFmtId="0" fontId="20" fillId="15" borderId="27" xfId="0" applyFont="1" applyFill="1" applyBorder="1" applyAlignment="1">
      <alignment horizontal="center" vertical="center" wrapText="1"/>
    </xf>
    <xf numFmtId="0" fontId="20" fillId="15" borderId="13" xfId="0" applyFont="1" applyFill="1" applyBorder="1" applyAlignment="1">
      <alignment horizontal="center" vertical="center" wrapText="1"/>
    </xf>
    <xf numFmtId="0" fontId="36" fillId="0" borderId="26" xfId="0" applyFont="1" applyBorder="1" applyAlignment="1">
      <alignment horizontal="center" vertical="top"/>
    </xf>
    <xf numFmtId="0" fontId="46" fillId="13" borderId="0" xfId="0" applyFont="1" applyFill="1" applyAlignment="1">
      <alignment horizontal="center" vertical="center" wrapText="1" shrinkToFit="1"/>
    </xf>
    <xf numFmtId="0" fontId="0" fillId="0" borderId="0" xfId="0" applyAlignment="1">
      <alignment horizontal="center" vertical="center" wrapText="1" shrinkToFit="1"/>
    </xf>
    <xf numFmtId="0" fontId="40" fillId="13" borderId="0" xfId="0" applyFont="1" applyFill="1" applyAlignment="1">
      <alignment horizontal="center" vertical="center"/>
    </xf>
    <xf numFmtId="0" fontId="41" fillId="13" borderId="0" xfId="0" applyFont="1" applyFill="1" applyAlignment="1">
      <alignment vertical="center"/>
    </xf>
    <xf numFmtId="0" fontId="20" fillId="15" borderId="27" xfId="0" applyFont="1" applyFill="1" applyBorder="1" applyAlignment="1">
      <alignment horizontal="center" vertical="center"/>
    </xf>
    <xf numFmtId="0" fontId="20" fillId="15" borderId="13" xfId="0" applyFont="1" applyFill="1" applyBorder="1" applyAlignment="1">
      <alignment horizontal="center" vertical="center"/>
    </xf>
    <xf numFmtId="0" fontId="31" fillId="13" borderId="26" xfId="0" applyFont="1" applyFill="1" applyBorder="1" applyAlignment="1">
      <alignment horizontal="left" vertical="center"/>
    </xf>
    <xf numFmtId="0" fontId="28" fillId="13" borderId="0" xfId="0" applyFont="1" applyFill="1" applyAlignment="1">
      <alignment horizontal="center" vertical="center" shrinkToFit="1"/>
    </xf>
    <xf numFmtId="0" fontId="19" fillId="13" borderId="0" xfId="0" applyFont="1" applyFill="1" applyAlignment="1">
      <alignment horizontal="center" vertical="top"/>
    </xf>
    <xf numFmtId="0" fontId="28" fillId="18" borderId="26" xfId="0" applyFont="1" applyFill="1" applyBorder="1" applyAlignment="1">
      <alignment horizontal="right" vertical="center" shrinkToFit="1"/>
    </xf>
    <xf numFmtId="0" fontId="22" fillId="12" borderId="0" xfId="0" applyFont="1" applyFill="1" applyAlignment="1">
      <alignment horizontal="center"/>
    </xf>
    <xf numFmtId="0" fontId="20" fillId="14" borderId="49" xfId="0" applyFont="1" applyFill="1" applyBorder="1" applyAlignment="1">
      <alignment horizontal="center" vertical="center"/>
    </xf>
    <xf numFmtId="0" fontId="20" fillId="14" borderId="50" xfId="0" applyFont="1" applyFill="1" applyBorder="1" applyAlignment="1">
      <alignment horizontal="center" vertical="center"/>
    </xf>
    <xf numFmtId="0" fontId="20" fillId="14" borderId="43" xfId="0" applyFont="1" applyFill="1" applyBorder="1" applyAlignment="1">
      <alignment horizontal="center" vertical="center" wrapText="1"/>
    </xf>
    <xf numFmtId="0" fontId="20" fillId="14" borderId="42" xfId="0" applyFont="1" applyFill="1" applyBorder="1" applyAlignment="1">
      <alignment horizontal="center" vertical="center"/>
    </xf>
    <xf numFmtId="0" fontId="20" fillId="14" borderId="54" xfId="0" applyFont="1" applyFill="1" applyBorder="1" applyAlignment="1">
      <alignment horizontal="center"/>
    </xf>
    <xf numFmtId="0" fontId="19" fillId="14" borderId="55" xfId="0" applyFont="1" applyFill="1" applyBorder="1" applyAlignment="1">
      <alignment horizontal="center"/>
    </xf>
    <xf numFmtId="0" fontId="20" fillId="14" borderId="55" xfId="0" applyFont="1" applyFill="1" applyBorder="1" applyAlignment="1">
      <alignment horizontal="center"/>
    </xf>
    <xf numFmtId="0" fontId="20" fillId="14" borderId="56" xfId="0" applyFont="1" applyFill="1" applyBorder="1" applyAlignment="1">
      <alignment horizontal="center"/>
    </xf>
    <xf numFmtId="0" fontId="20" fillId="14" borderId="57" xfId="0" applyFont="1" applyFill="1" applyBorder="1" applyAlignment="1">
      <alignment horizontal="center"/>
    </xf>
    <xf numFmtId="0" fontId="20" fillId="14" borderId="58" xfId="0" applyFont="1" applyFill="1" applyBorder="1" applyAlignment="1">
      <alignment horizontal="center"/>
    </xf>
    <xf numFmtId="0" fontId="19" fillId="14" borderId="56" xfId="0" applyFont="1" applyFill="1" applyBorder="1" applyAlignment="1">
      <alignment horizontal="center"/>
    </xf>
    <xf numFmtId="0" fontId="20" fillId="14" borderId="59" xfId="0" applyFont="1" applyFill="1" applyBorder="1" applyAlignment="1">
      <alignment horizontal="center"/>
    </xf>
    <xf numFmtId="2" fontId="43" fillId="0" borderId="84" xfId="0" applyNumberFormat="1" applyFont="1" applyBorder="1" applyAlignment="1">
      <alignment horizontal="center" vertical="center"/>
    </xf>
    <xf numFmtId="2" fontId="43" fillId="0" borderId="74" xfId="0" applyNumberFormat="1" applyFont="1" applyBorder="1" applyAlignment="1">
      <alignment horizontal="center" vertical="center"/>
    </xf>
    <xf numFmtId="0" fontId="20" fillId="14" borderId="47" xfId="0" applyFont="1" applyFill="1" applyBorder="1" applyAlignment="1">
      <alignment horizontal="center" vertical="center"/>
    </xf>
    <xf numFmtId="0" fontId="20" fillId="14" borderId="45" xfId="0" applyFont="1" applyFill="1" applyBorder="1" applyAlignment="1">
      <alignment horizontal="center" vertical="center"/>
    </xf>
    <xf numFmtId="0" fontId="20" fillId="14" borderId="48" xfId="0" applyFont="1" applyFill="1" applyBorder="1" applyAlignment="1">
      <alignment horizontal="center" vertical="center"/>
    </xf>
    <xf numFmtId="0" fontId="19" fillId="14" borderId="50" xfId="0" applyFont="1" applyFill="1" applyBorder="1" applyAlignment="1">
      <alignment horizontal="center" vertical="center"/>
    </xf>
    <xf numFmtId="0" fontId="25" fillId="13" borderId="0" xfId="0" applyFont="1" applyFill="1" applyAlignment="1">
      <alignment horizontal="center" vertical="center" wrapText="1"/>
    </xf>
    <xf numFmtId="0" fontId="28" fillId="13" borderId="0" xfId="0" applyFont="1" applyFill="1" applyAlignment="1">
      <alignment horizontal="center" vertical="top"/>
    </xf>
    <xf numFmtId="20" fontId="20" fillId="14" borderId="49" xfId="0" applyNumberFormat="1" applyFont="1" applyFill="1" applyBorder="1" applyAlignment="1">
      <alignment horizontal="center" vertical="center"/>
    </xf>
    <xf numFmtId="0" fontId="19" fillId="14" borderId="50" xfId="0" applyFont="1" applyFill="1" applyBorder="1" applyAlignment="1">
      <alignment vertical="center"/>
    </xf>
    <xf numFmtId="0" fontId="20" fillId="14" borderId="12" xfId="0" applyFont="1" applyFill="1" applyBorder="1" applyAlignment="1">
      <alignment horizontal="center" vertical="center" wrapText="1"/>
    </xf>
    <xf numFmtId="0" fontId="19" fillId="14" borderId="28" xfId="0" applyFont="1" applyFill="1" applyBorder="1" applyAlignment="1">
      <alignment horizontal="center" vertical="center" wrapText="1"/>
    </xf>
    <xf numFmtId="0" fontId="20" fillId="14" borderId="52" xfId="0" applyFont="1" applyFill="1" applyBorder="1" applyAlignment="1">
      <alignment horizontal="center" vertical="center"/>
    </xf>
    <xf numFmtId="0" fontId="19" fillId="14" borderId="53" xfId="0" applyFont="1" applyFill="1" applyBorder="1" applyAlignment="1">
      <alignment horizontal="center" vertical="center"/>
    </xf>
    <xf numFmtId="0" fontId="28" fillId="13" borderId="0" xfId="0" applyFont="1" applyFill="1" applyAlignment="1">
      <alignment horizontal="center" vertical="center" wrapText="1" shrinkToFit="1"/>
    </xf>
    <xf numFmtId="0" fontId="25" fillId="13" borderId="0" xfId="0" applyFont="1" applyFill="1" applyAlignment="1">
      <alignment horizontal="center" vertical="center" wrapText="1" shrinkToFit="1"/>
    </xf>
    <xf numFmtId="0" fontId="20" fillId="14" borderId="75" xfId="0" applyFont="1" applyFill="1" applyBorder="1" applyAlignment="1">
      <alignment horizontal="center" vertical="center" wrapText="1"/>
    </xf>
    <xf numFmtId="0" fontId="20" fillId="14" borderId="29" xfId="0" applyFont="1" applyFill="1" applyBorder="1" applyAlignment="1">
      <alignment horizontal="center" vertical="center"/>
    </xf>
    <xf numFmtId="0" fontId="27" fillId="14" borderId="12" xfId="0" applyFont="1" applyFill="1" applyBorder="1" applyAlignment="1">
      <alignment horizontal="center" vertical="center" wrapText="1"/>
    </xf>
    <xf numFmtId="0" fontId="27" fillId="14" borderId="28" xfId="0" applyFont="1" applyFill="1" applyBorder="1" applyAlignment="1">
      <alignment horizontal="center" vertical="center"/>
    </xf>
    <xf numFmtId="0" fontId="39" fillId="13" borderId="51" xfId="0" applyFont="1" applyFill="1" applyBorder="1" applyAlignment="1">
      <alignment horizontal="center"/>
    </xf>
    <xf numFmtId="0" fontId="31" fillId="12" borderId="0" xfId="0" applyFont="1" applyFill="1" applyAlignment="1">
      <alignment horizontal="left" vertical="center"/>
    </xf>
    <xf numFmtId="0" fontId="21" fillId="13" borderId="26" xfId="0" applyFont="1" applyFill="1" applyBorder="1" applyAlignment="1">
      <alignment horizontal="center"/>
    </xf>
    <xf numFmtId="0" fontId="21" fillId="13" borderId="0" xfId="0" applyFont="1" applyFill="1" applyAlignment="1">
      <alignment horizontal="center"/>
    </xf>
    <xf numFmtId="0" fontId="20" fillId="14" borderId="44" xfId="0" applyFont="1" applyFill="1" applyBorder="1" applyAlignment="1">
      <alignment horizontal="center" vertical="center"/>
    </xf>
    <xf numFmtId="0" fontId="20" fillId="14" borderId="46" xfId="0" applyFont="1" applyFill="1" applyBorder="1" applyAlignment="1">
      <alignment horizontal="center" vertical="center"/>
    </xf>
    <xf numFmtId="0" fontId="26" fillId="13" borderId="26" xfId="0" applyFont="1" applyFill="1" applyBorder="1" applyAlignment="1">
      <alignment horizontal="center"/>
    </xf>
    <xf numFmtId="0" fontId="20" fillId="14" borderId="12" xfId="0" applyFont="1" applyFill="1" applyBorder="1" applyAlignment="1">
      <alignment horizontal="center" vertical="center"/>
    </xf>
    <xf numFmtId="0" fontId="20" fillId="14" borderId="28" xfId="0" applyFont="1" applyFill="1" applyBorder="1" applyAlignment="1">
      <alignment horizontal="center" vertical="center"/>
    </xf>
    <xf numFmtId="0" fontId="28" fillId="13" borderId="26" xfId="0" applyFont="1" applyFill="1" applyBorder="1" applyAlignment="1">
      <alignment horizontal="left"/>
    </xf>
    <xf numFmtId="0" fontId="28" fillId="13" borderId="26" xfId="0" applyFont="1" applyFill="1" applyBorder="1" applyAlignment="1">
      <alignment horizontal="right"/>
    </xf>
    <xf numFmtId="0" fontId="28" fillId="13" borderId="26" xfId="0" applyFont="1" applyFill="1" applyBorder="1" applyAlignment="1">
      <alignment horizontal="center"/>
    </xf>
    <xf numFmtId="0" fontId="20" fillId="14" borderId="41" xfId="0" applyFont="1" applyFill="1" applyBorder="1" applyAlignment="1">
      <alignment horizontal="center" vertical="center"/>
    </xf>
    <xf numFmtId="0" fontId="20" fillId="14" borderId="66" xfId="0" applyFont="1" applyFill="1" applyBorder="1" applyAlignment="1">
      <alignment horizontal="center" vertical="center"/>
    </xf>
    <xf numFmtId="0" fontId="20" fillId="14" borderId="67" xfId="0" applyFont="1" applyFill="1" applyBorder="1" applyAlignment="1">
      <alignment horizontal="center" vertical="center"/>
    </xf>
    <xf numFmtId="0" fontId="20" fillId="14" borderId="68" xfId="0" applyFont="1" applyFill="1" applyBorder="1" applyAlignment="1">
      <alignment horizontal="center" vertical="center"/>
    </xf>
    <xf numFmtId="0" fontId="20" fillId="14" borderId="13" xfId="0" applyFont="1" applyFill="1" applyBorder="1" applyAlignment="1">
      <alignment horizontal="center" vertical="center"/>
    </xf>
    <xf numFmtId="0" fontId="20" fillId="14" borderId="41" xfId="0" applyFont="1" applyFill="1" applyBorder="1" applyAlignment="1">
      <alignment horizontal="center" vertical="center" wrapText="1"/>
    </xf>
    <xf numFmtId="0" fontId="20" fillId="14" borderId="62" xfId="0" applyFont="1" applyFill="1" applyBorder="1" applyAlignment="1">
      <alignment horizontal="center"/>
    </xf>
    <xf numFmtId="0" fontId="20" fillId="14" borderId="63" xfId="0" applyFont="1" applyFill="1" applyBorder="1" applyAlignment="1">
      <alignment horizontal="center"/>
    </xf>
    <xf numFmtId="0" fontId="20" fillId="14" borderId="60" xfId="0" applyFont="1" applyFill="1" applyBorder="1" applyAlignment="1">
      <alignment horizontal="center"/>
    </xf>
    <xf numFmtId="0" fontId="20" fillId="14" borderId="61" xfId="0" applyFont="1" applyFill="1" applyBorder="1" applyAlignment="1">
      <alignment horizontal="center"/>
    </xf>
    <xf numFmtId="0" fontId="51" fillId="0" borderId="0" xfId="0" applyFont="1" applyAlignment="1">
      <alignment horizontal="center" vertical="top"/>
    </xf>
    <xf numFmtId="0" fontId="53" fillId="0" borderId="0" xfId="0" applyFont="1" applyAlignment="1">
      <alignment horizontal="right" vertical="top" wrapText="1"/>
    </xf>
    <xf numFmtId="20" fontId="20" fillId="14" borderId="12" xfId="0" applyNumberFormat="1" applyFont="1" applyFill="1" applyBorder="1" applyAlignment="1">
      <alignment horizontal="center" vertical="center"/>
    </xf>
    <xf numFmtId="20" fontId="20" fillId="14" borderId="13" xfId="0" applyNumberFormat="1" applyFont="1" applyFill="1" applyBorder="1" applyAlignment="1">
      <alignment horizontal="center" vertical="center"/>
    </xf>
    <xf numFmtId="0" fontId="20" fillId="14" borderId="13" xfId="0" applyFont="1" applyFill="1" applyBorder="1" applyAlignment="1">
      <alignment horizontal="center" vertical="center" wrapText="1"/>
    </xf>
    <xf numFmtId="0" fontId="20" fillId="14" borderId="64" xfId="0" applyFont="1" applyFill="1" applyBorder="1" applyAlignment="1">
      <alignment horizontal="center" vertical="center"/>
    </xf>
    <xf numFmtId="0" fontId="20" fillId="14" borderId="65" xfId="0" applyFont="1" applyFill="1" applyBorder="1" applyAlignment="1">
      <alignment horizontal="center" vertical="center"/>
    </xf>
    <xf numFmtId="0" fontId="27" fillId="14" borderId="13" xfId="0" applyFont="1" applyFill="1" applyBorder="1" applyAlignment="1">
      <alignment horizontal="center" vertical="center" wrapText="1"/>
    </xf>
    <xf numFmtId="0" fontId="28" fillId="13" borderId="0" xfId="0" applyFont="1" applyFill="1" applyBorder="1" applyAlignment="1">
      <alignment horizontal="center"/>
    </xf>
    <xf numFmtId="0" fontId="19" fillId="13" borderId="0" xfId="0" applyFont="1" applyFill="1" applyBorder="1" applyAlignment="1">
      <alignment horizontal="center" vertical="top"/>
    </xf>
    <xf numFmtId="0" fontId="46" fillId="13" borderId="0" xfId="0" applyFont="1" applyFill="1" applyAlignment="1">
      <alignment vertical="center" wrapText="1" shrinkToFit="1"/>
    </xf>
    <xf numFmtId="0" fontId="25" fillId="13" borderId="0" xfId="0" applyFont="1" applyFill="1" applyAlignment="1">
      <alignment vertical="center" wrapText="1" shrinkToFit="1"/>
    </xf>
  </cellXfs>
  <cellStyles count="22">
    <cellStyle name="Akcent 1" xfId="1" builtinId="29" customBuiltin="1"/>
    <cellStyle name="Akcent 2" xfId="2" builtinId="33" customBuiltin="1"/>
    <cellStyle name="Akcent 3" xfId="3" builtinId="37" customBuiltin="1"/>
    <cellStyle name="Akcent 4" xfId="4" builtinId="41" customBuiltin="1"/>
    <cellStyle name="Akcent 5" xfId="5" builtinId="45" customBuiltin="1"/>
    <cellStyle name="Akcent 6" xfId="6" builtinId="49" customBuiltin="1"/>
    <cellStyle name="Dane wejściowe" xfId="7" builtinId="20" customBuiltin="1"/>
    <cellStyle name="Dane wyjściowe" xfId="8" builtinId="21" customBuiltin="1"/>
    <cellStyle name="Komórka połączona" xfId="9" builtinId="24" customBuiltin="1"/>
    <cellStyle name="Komórka zaznaczona" xfId="10" builtinId="23" customBuiltin="1"/>
    <cellStyle name="Nagłówek 1" xfId="11" builtinId="16" customBuiltin="1"/>
    <cellStyle name="Nagłówek 2" xfId="12" builtinId="17" customBuiltin="1"/>
    <cellStyle name="Nagłówek 3" xfId="13" builtinId="18" customBuiltin="1"/>
    <cellStyle name="Nagłówek 4" xfId="14" builtinId="19" customBuiltin="1"/>
    <cellStyle name="Normalny" xfId="0" builtinId="0"/>
    <cellStyle name="Normalny 2" xfId="15" xr:uid="{00000000-0005-0000-0000-00000F000000}"/>
    <cellStyle name="Obliczenia" xfId="16" builtinId="22" customBuiltin="1"/>
    <cellStyle name="Suma" xfId="17" builtinId="25" customBuiltin="1"/>
    <cellStyle name="Tekst objaśnienia" xfId="18" builtinId="53" customBuiltin="1"/>
    <cellStyle name="Tekst ostrzeżenia" xfId="19" builtinId="11" customBuiltin="1"/>
    <cellStyle name="Tytuł" xfId="20" builtinId="15" customBuiltin="1"/>
    <cellStyle name="Uwaga" xfId="21" builtinId="10" customBuiltin="1"/>
  </cellStyles>
  <dxfs count="196"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strike/>
        <condense val="0"/>
        <extend val="0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b/>
        <i val="0"/>
        <strike val="0"/>
        <condense val="0"/>
        <extend val="0"/>
        <color auto="1"/>
      </font>
    </dxf>
    <dxf>
      <font>
        <strike/>
        <condense val="0"/>
        <extend val="0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b val="0"/>
        <i val="0"/>
        <condense val="0"/>
        <extend val="0"/>
        <u/>
        <color auto="1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b/>
        <i val="0"/>
        <strike val="0"/>
        <condense val="0"/>
        <extend val="0"/>
        <color auto="1"/>
      </font>
    </dxf>
    <dxf>
      <font>
        <strike/>
        <condense val="0"/>
        <extend val="0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strike/>
        <condense val="0"/>
        <extend val="0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b/>
        <i val="0"/>
        <strike val="0"/>
        <condense val="0"/>
        <extend val="0"/>
        <color auto="1"/>
      </font>
    </dxf>
    <dxf>
      <font>
        <strike/>
        <condense val="0"/>
        <extend val="0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b val="0"/>
        <i val="0"/>
        <condense val="0"/>
        <extend val="0"/>
        <u/>
        <color auto="1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b/>
        <i val="0"/>
        <strike val="0"/>
        <condense val="0"/>
        <extend val="0"/>
        <color auto="1"/>
      </font>
    </dxf>
    <dxf>
      <font>
        <strike/>
        <condense val="0"/>
        <extend val="0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strike/>
        <condense val="0"/>
        <extend val="0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b/>
        <i val="0"/>
        <strike val="0"/>
        <condense val="0"/>
        <extend val="0"/>
        <color auto="1"/>
      </font>
    </dxf>
    <dxf>
      <font>
        <strike/>
        <condense val="0"/>
        <extend val="0"/>
      </font>
    </dxf>
    <dxf>
      <font>
        <b val="0"/>
        <i val="0"/>
        <condense val="0"/>
        <extend val="0"/>
        <u/>
        <color auto="1"/>
      </font>
    </dxf>
    <dxf>
      <font>
        <b/>
        <i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b val="0"/>
        <i val="0"/>
        <condense val="0"/>
        <extend val="0"/>
        <u/>
        <color auto="1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/>
        <i val="0"/>
        <strike val="0"/>
        <condense val="0"/>
        <extend val="0"/>
        <u/>
        <color auto="1"/>
      </font>
    </dxf>
    <dxf>
      <font>
        <b/>
        <i val="0"/>
        <strike val="0"/>
        <condense val="0"/>
        <extend val="0"/>
        <color auto="1"/>
      </font>
    </dxf>
    <dxf>
      <font>
        <strike/>
        <condense val="0"/>
        <extend val="0"/>
      </font>
    </dxf>
    <dxf>
      <font>
        <b val="0"/>
        <i val="0"/>
        <condense val="0"/>
        <extend val="0"/>
        <u/>
        <color auto="1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 val="0"/>
        <i val="0"/>
        <condense val="0"/>
        <extend val="0"/>
        <u/>
        <color auto="1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 val="0"/>
        <i val="0"/>
        <condense val="0"/>
        <extend val="0"/>
        <u/>
        <color auto="1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 val="0"/>
        <i val="0"/>
        <condense val="0"/>
        <extend val="0"/>
        <u/>
        <color auto="1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  <dxf>
      <font>
        <b val="0"/>
        <i val="0"/>
        <condense val="0"/>
        <extend val="0"/>
        <u/>
        <color auto="1"/>
      </font>
    </dxf>
    <dxf>
      <font>
        <b/>
        <i val="0"/>
        <strike val="0"/>
        <condense val="0"/>
        <extend val="0"/>
        <u/>
        <color auto="1"/>
      </font>
    </dxf>
    <dxf>
      <font>
        <strike/>
        <condense val="0"/>
        <extend val="0"/>
        <color indexed="10"/>
      </font>
    </dxf>
  </dxfs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4.emf"/><Relationship Id="rId7" Type="http://schemas.openxmlformats.org/officeDocument/2006/relationships/image" Target="../media/image7.emf"/><Relationship Id="rId2" Type="http://schemas.openxmlformats.org/officeDocument/2006/relationships/image" Target="../media/image3.emf"/><Relationship Id="rId1" Type="http://schemas.openxmlformats.org/officeDocument/2006/relationships/image" Target="../media/image1.jpeg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jpg"/><Relationship Id="rId3" Type="http://schemas.openxmlformats.org/officeDocument/2006/relationships/image" Target="../media/image17.jpeg"/><Relationship Id="rId7" Type="http://schemas.openxmlformats.org/officeDocument/2006/relationships/image" Target="../media/image21.png"/><Relationship Id="rId12" Type="http://schemas.openxmlformats.org/officeDocument/2006/relationships/image" Target="../media/image26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11" Type="http://schemas.openxmlformats.org/officeDocument/2006/relationships/image" Target="../media/image25.png"/><Relationship Id="rId5" Type="http://schemas.openxmlformats.org/officeDocument/2006/relationships/image" Target="../media/image19.png"/><Relationship Id="rId10" Type="http://schemas.openxmlformats.org/officeDocument/2006/relationships/image" Target="../media/image24.png"/><Relationship Id="rId4" Type="http://schemas.openxmlformats.org/officeDocument/2006/relationships/image" Target="../media/image18.jpeg"/><Relationship Id="rId9" Type="http://schemas.openxmlformats.org/officeDocument/2006/relationships/image" Target="../media/image23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1.emf"/><Relationship Id="rId2" Type="http://schemas.openxmlformats.org/officeDocument/2006/relationships/image" Target="../media/image10.emf"/><Relationship Id="rId1" Type="http://schemas.openxmlformats.org/officeDocument/2006/relationships/image" Target="../media/image9.emf"/><Relationship Id="rId6" Type="http://schemas.openxmlformats.org/officeDocument/2006/relationships/image" Target="../media/image14.emf"/><Relationship Id="rId5" Type="http://schemas.openxmlformats.org/officeDocument/2006/relationships/image" Target="../media/image13.emf"/><Relationship Id="rId4" Type="http://schemas.openxmlformats.org/officeDocument/2006/relationships/image" Target="../media/image1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84137</xdr:colOff>
      <xdr:row>0</xdr:row>
      <xdr:rowOff>103187</xdr:rowOff>
    </xdr:from>
    <xdr:to>
      <xdr:col>2</xdr:col>
      <xdr:colOff>342237</xdr:colOff>
      <xdr:row>0</xdr:row>
      <xdr:rowOff>996950</xdr:rowOff>
    </xdr:to>
    <xdr:pic>
      <xdr:nvPicPr>
        <xdr:cNvPr id="1163" name="Obraz 1">
          <a:extLst>
            <a:ext uri="{FF2B5EF4-FFF2-40B4-BE49-F238E27FC236}">
              <a16:creationId xmlns:a16="http://schemas.microsoft.com/office/drawing/2014/main" id="{00000000-0008-0000-0000-00008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37" y="103187"/>
          <a:ext cx="1275688" cy="896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333375</xdr:colOff>
      <xdr:row>0</xdr:row>
      <xdr:rowOff>371475</xdr:rowOff>
    </xdr:from>
    <xdr:to>
      <xdr:col>8</xdr:col>
      <xdr:colOff>683418</xdr:colOff>
      <xdr:row>0</xdr:row>
      <xdr:rowOff>973923</xdr:rowOff>
    </xdr:to>
    <xdr:pic>
      <xdr:nvPicPr>
        <xdr:cNvPr id="3" name="Obraz 4">
          <a:extLst>
            <a:ext uri="{FF2B5EF4-FFF2-40B4-BE49-F238E27FC236}">
              <a16:creationId xmlns:a16="http://schemas.microsoft.com/office/drawing/2014/main" id="{663598F9-141B-4AD2-B260-C6DCE0CDA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134475" y="371475"/>
          <a:ext cx="1778793" cy="6024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250031</xdr:colOff>
      <xdr:row>0</xdr:row>
      <xdr:rowOff>71438</xdr:rowOff>
    </xdr:from>
    <xdr:to>
      <xdr:col>1</xdr:col>
      <xdr:colOff>278606</xdr:colOff>
      <xdr:row>2</xdr:row>
      <xdr:rowOff>110366</xdr:rowOff>
    </xdr:to>
    <xdr:pic>
      <xdr:nvPicPr>
        <xdr:cNvPr id="3722" name="Obraz 4">
          <a:extLst>
            <a:ext uri="{FF2B5EF4-FFF2-40B4-BE49-F238E27FC236}">
              <a16:creationId xmlns:a16="http://schemas.microsoft.com/office/drawing/2014/main" id="{00000000-0008-0000-0100-00008A0E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71438"/>
          <a:ext cx="1778794" cy="12295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51</xdr:row>
          <xdr:rowOff>72361</xdr:rowOff>
        </xdr:from>
        <xdr:to>
          <xdr:col>1</xdr:col>
          <xdr:colOff>2381</xdr:colOff>
          <xdr:row>59</xdr:row>
          <xdr:rowOff>170096</xdr:rowOff>
        </xdr:to>
        <xdr:pic>
          <xdr:nvPicPr>
            <xdr:cNvPr id="2" name="Obraz 1">
              <a:extLst>
                <a:ext uri="{FF2B5EF4-FFF2-40B4-BE49-F238E27FC236}">
                  <a16:creationId xmlns:a16="http://schemas.microsoft.com/office/drawing/2014/main" id="{00000000-0008-0000-0100-000002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logo5" spid="_x0000_s2238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>
            <a:xfrm>
              <a:off x="47625" y="3177511"/>
              <a:ext cx="1714500" cy="144076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63</xdr:row>
          <xdr:rowOff>50211</xdr:rowOff>
        </xdr:from>
        <xdr:to>
          <xdr:col>1</xdr:col>
          <xdr:colOff>19050</xdr:colOff>
          <xdr:row>70</xdr:row>
          <xdr:rowOff>189359</xdr:rowOff>
        </xdr:to>
        <xdr:pic>
          <xdr:nvPicPr>
            <xdr:cNvPr id="3" name="Obraz 2">
              <a:extLst>
                <a:ext uri="{FF2B5EF4-FFF2-40B4-BE49-F238E27FC236}">
                  <a16:creationId xmlns:a16="http://schemas.microsoft.com/office/drawing/2014/main" id="{00000000-0008-0000-0100-000003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logo6" spid="_x0000_s2239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>
            <a:xfrm>
              <a:off x="114300" y="5917611"/>
              <a:ext cx="1714500" cy="1444073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 editAs="oneCell">
    <xdr:from>
      <xdr:col>21</xdr:col>
      <xdr:colOff>414337</xdr:colOff>
      <xdr:row>0</xdr:row>
      <xdr:rowOff>442140</xdr:rowOff>
    </xdr:from>
    <xdr:to>
      <xdr:col>23</xdr:col>
      <xdr:colOff>752474</xdr:colOff>
      <xdr:row>1</xdr:row>
      <xdr:rowOff>139713</xdr:rowOff>
    </xdr:to>
    <xdr:pic>
      <xdr:nvPicPr>
        <xdr:cNvPr id="9" name="Obraz 4">
          <a:extLst>
            <a:ext uri="{FF2B5EF4-FFF2-40B4-BE49-F238E27FC236}">
              <a16:creationId xmlns:a16="http://schemas.microsoft.com/office/drawing/2014/main" id="{47A31BC5-E321-4DDA-993A-4257F648F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951118" y="442140"/>
          <a:ext cx="1778793" cy="6024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47625</xdr:colOff>
          <xdr:row>29</xdr:row>
          <xdr:rowOff>72361</xdr:rowOff>
        </xdr:from>
        <xdr:ext cx="1714500" cy="1447800"/>
        <xdr:pic>
          <xdr:nvPicPr>
            <xdr:cNvPr id="4" name="Obraz 3">
              <a:extLst>
                <a:ext uri="{FF2B5EF4-FFF2-40B4-BE49-F238E27FC236}">
                  <a16:creationId xmlns:a16="http://schemas.microsoft.com/office/drawing/2014/main" id="{9330BCF5-CC60-41A9-92A3-4064A65B104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logo3" spid="_x0000_s2240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>
            <a:xfrm>
              <a:off x="47625" y="3013205"/>
              <a:ext cx="1714500" cy="1447800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114300</xdr:colOff>
          <xdr:row>41</xdr:row>
          <xdr:rowOff>50211</xdr:rowOff>
        </xdr:from>
        <xdr:ext cx="1714500" cy="1447800"/>
        <xdr:pic>
          <xdr:nvPicPr>
            <xdr:cNvPr id="5" name="Obraz 4">
              <a:extLst>
                <a:ext uri="{FF2B5EF4-FFF2-40B4-BE49-F238E27FC236}">
                  <a16:creationId xmlns:a16="http://schemas.microsoft.com/office/drawing/2014/main" id="{15A95001-9EE9-487C-BAE5-5036F3D018F3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logo4" spid="_x0000_s2241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>
            <a:xfrm>
              <a:off x="114300" y="10134805"/>
              <a:ext cx="1714500" cy="1447800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47625</xdr:colOff>
          <xdr:row>7</xdr:row>
          <xdr:rowOff>72361</xdr:rowOff>
        </xdr:from>
        <xdr:ext cx="1714500" cy="1447800"/>
        <xdr:pic>
          <xdr:nvPicPr>
            <xdr:cNvPr id="6" name="Obraz 5">
              <a:extLst>
                <a:ext uri="{FF2B5EF4-FFF2-40B4-BE49-F238E27FC236}">
                  <a16:creationId xmlns:a16="http://schemas.microsoft.com/office/drawing/2014/main" id="{C085DA00-35D8-489D-A6C4-7847AD1408AA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logo1" spid="_x0000_s2242"/>
                </a:ext>
              </a:extLst>
            </xdr:cNvPicPr>
          </xdr:nvPicPr>
          <xdr:blipFill>
            <a:blip xmlns:r="http://schemas.openxmlformats.org/officeDocument/2006/relationships" r:embed="rId7"/>
            <a:srcRect/>
            <a:stretch>
              <a:fillRect/>
            </a:stretch>
          </xdr:blipFill>
          <xdr:spPr>
            <a:xfrm>
              <a:off x="47625" y="15705267"/>
              <a:ext cx="1714500" cy="1447800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0</xdr:col>
          <xdr:colOff>114300</xdr:colOff>
          <xdr:row>19</xdr:row>
          <xdr:rowOff>50211</xdr:rowOff>
        </xdr:from>
        <xdr:ext cx="1714500" cy="1447800"/>
        <xdr:pic>
          <xdr:nvPicPr>
            <xdr:cNvPr id="10" name="Obraz 9">
              <a:extLst>
                <a:ext uri="{FF2B5EF4-FFF2-40B4-BE49-F238E27FC236}">
                  <a16:creationId xmlns:a16="http://schemas.microsoft.com/office/drawing/2014/main" id="{428D16A0-60DA-40AF-B053-87230FBE83D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logo2" spid="_x0000_s2243"/>
                </a:ext>
              </a:extLst>
            </xdr:cNvPicPr>
          </xdr:nvPicPr>
          <xdr:blipFill>
            <a:blip xmlns:r="http://schemas.openxmlformats.org/officeDocument/2006/relationships" r:embed="rId8"/>
            <a:srcRect/>
            <a:stretch>
              <a:fillRect/>
            </a:stretch>
          </xdr:blipFill>
          <xdr:spPr>
            <a:xfrm>
              <a:off x="114300" y="17730992"/>
              <a:ext cx="1714500" cy="1447800"/>
            </a:xfrm>
            <a:prstGeom prst="rect">
              <a:avLst/>
            </a:prstGeom>
          </xdr:spPr>
        </xdr:pic>
        <xdr:clientData/>
      </xdr:one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14</xdr:row>
      <xdr:rowOff>38100</xdr:rowOff>
    </xdr:from>
    <xdr:to>
      <xdr:col>2</xdr:col>
      <xdr:colOff>1525725</xdr:colOff>
      <xdr:row>15</xdr:row>
      <xdr:rowOff>30300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14725" y="23383875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4</xdr:row>
      <xdr:rowOff>18674</xdr:rowOff>
    </xdr:from>
    <xdr:to>
      <xdr:col>2</xdr:col>
      <xdr:colOff>1543672</xdr:colOff>
      <xdr:row>5</xdr:row>
      <xdr:rowOff>10874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24250" y="5076449"/>
          <a:ext cx="1448422" cy="1440000"/>
        </a:xfrm>
        <a:prstGeom prst="rect">
          <a:avLst/>
        </a:prstGeom>
      </xdr:spPr>
    </xdr:pic>
    <xdr:clientData/>
  </xdr:twoCellAnchor>
  <xdr:twoCellAnchor>
    <xdr:from>
      <xdr:col>2</xdr:col>
      <xdr:colOff>152400</xdr:colOff>
      <xdr:row>3</xdr:row>
      <xdr:rowOff>67815</xdr:rowOff>
    </xdr:from>
    <xdr:to>
      <xdr:col>2</xdr:col>
      <xdr:colOff>1477200</xdr:colOff>
      <xdr:row>3</xdr:row>
      <xdr:rowOff>1391235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400" y="553590"/>
          <a:ext cx="1324800" cy="1323420"/>
        </a:xfrm>
        <a:prstGeom prst="rect">
          <a:avLst/>
        </a:prstGeom>
      </xdr:spPr>
    </xdr:pic>
    <xdr:clientData/>
  </xdr:twoCellAnchor>
  <xdr:twoCellAnchor editAs="oneCell">
    <xdr:from>
      <xdr:col>2</xdr:col>
      <xdr:colOff>153550</xdr:colOff>
      <xdr:row>5</xdr:row>
      <xdr:rowOff>54449</xdr:rowOff>
    </xdr:from>
    <xdr:to>
      <xdr:col>2</xdr:col>
      <xdr:colOff>1438967</xdr:colOff>
      <xdr:row>6</xdr:row>
      <xdr:rowOff>46649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82550" y="6331424"/>
          <a:ext cx="1285417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6</xdr:row>
      <xdr:rowOff>34125</xdr:rowOff>
    </xdr:from>
    <xdr:to>
      <xdr:col>2</xdr:col>
      <xdr:colOff>1544775</xdr:colOff>
      <xdr:row>7</xdr:row>
      <xdr:rowOff>26325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33775" y="813990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163684</xdr:colOff>
      <xdr:row>7</xdr:row>
      <xdr:rowOff>15240</xdr:rowOff>
    </xdr:from>
    <xdr:to>
      <xdr:col>2</xdr:col>
      <xdr:colOff>1562065</xdr:colOff>
      <xdr:row>8</xdr:row>
      <xdr:rowOff>7440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76504" y="9204960"/>
          <a:ext cx="1398381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184474</xdr:colOff>
      <xdr:row>8</xdr:row>
      <xdr:rowOff>15240</xdr:rowOff>
    </xdr:from>
    <xdr:to>
      <xdr:col>2</xdr:col>
      <xdr:colOff>1522225</xdr:colOff>
      <xdr:row>9</xdr:row>
      <xdr:rowOff>7440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97294" y="10652760"/>
          <a:ext cx="1337751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170093</xdr:colOff>
      <xdr:row>9</xdr:row>
      <xdr:rowOff>26670</xdr:rowOff>
    </xdr:from>
    <xdr:to>
      <xdr:col>2</xdr:col>
      <xdr:colOff>1498506</xdr:colOff>
      <xdr:row>10</xdr:row>
      <xdr:rowOff>18870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82913" y="12111990"/>
          <a:ext cx="1328413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315075</xdr:colOff>
      <xdr:row>10</xdr:row>
      <xdr:rowOff>28575</xdr:rowOff>
    </xdr:from>
    <xdr:to>
      <xdr:col>2</xdr:col>
      <xdr:colOff>1258274</xdr:colOff>
      <xdr:row>11</xdr:row>
      <xdr:rowOff>20775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27895" y="13561695"/>
          <a:ext cx="943199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157056</xdr:colOff>
      <xdr:row>11</xdr:row>
      <xdr:rowOff>4064</xdr:rowOff>
    </xdr:from>
    <xdr:to>
      <xdr:col>2</xdr:col>
      <xdr:colOff>1574318</xdr:colOff>
      <xdr:row>11</xdr:row>
      <xdr:rowOff>1444064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86056" y="14967839"/>
          <a:ext cx="1417262" cy="14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188625</xdr:colOff>
      <xdr:row>12</xdr:row>
      <xdr:rowOff>135285</xdr:rowOff>
    </xdr:from>
    <xdr:to>
      <xdr:col>2</xdr:col>
      <xdr:colOff>1499024</xdr:colOff>
      <xdr:row>12</xdr:row>
      <xdr:rowOff>1361864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617625" y="13651260"/>
          <a:ext cx="1310399" cy="1226579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13</xdr:row>
      <xdr:rowOff>30480</xdr:rowOff>
    </xdr:from>
    <xdr:to>
      <xdr:col>2</xdr:col>
      <xdr:colOff>1630500</xdr:colOff>
      <xdr:row>14</xdr:row>
      <xdr:rowOff>22680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703320" y="17907000"/>
          <a:ext cx="1440000" cy="144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77262</xdr:colOff>
      <xdr:row>21</xdr:row>
      <xdr:rowOff>103719</xdr:rowOff>
    </xdr:from>
    <xdr:to>
      <xdr:col>6</xdr:col>
      <xdr:colOff>92072</xdr:colOff>
      <xdr:row>23</xdr:row>
      <xdr:rowOff>171336</xdr:rowOff>
    </xdr:to>
    <xdr:cxnSp macro="">
      <xdr:nvCxnSpPr>
        <xdr:cNvPr id="7" name="Łącznik prosty ze strzałką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CxnSpPr/>
      </xdr:nvCxnSpPr>
      <xdr:spPr>
        <a:xfrm flipH="1" flipV="1">
          <a:off x="3760262" y="3299886"/>
          <a:ext cx="7405" cy="467781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73236</xdr:colOff>
      <xdr:row>21</xdr:row>
      <xdr:rowOff>92076</xdr:rowOff>
    </xdr:from>
    <xdr:to>
      <xdr:col>8</xdr:col>
      <xdr:colOff>77470</xdr:colOff>
      <xdr:row>24</xdr:row>
      <xdr:rowOff>78</xdr:rowOff>
    </xdr:to>
    <xdr:cxnSp macro="">
      <xdr:nvCxnSpPr>
        <xdr:cNvPr id="10" name="Łącznik prosty ze strzałką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CxnSpPr/>
      </xdr:nvCxnSpPr>
      <xdr:spPr>
        <a:xfrm flipH="1" flipV="1">
          <a:off x="4256616" y="3278718"/>
          <a:ext cx="8467" cy="510115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347133</xdr:colOff>
      <xdr:row>21</xdr:row>
      <xdr:rowOff>143935</xdr:rowOff>
    </xdr:from>
    <xdr:to>
      <xdr:col>10</xdr:col>
      <xdr:colOff>43392</xdr:colOff>
      <xdr:row>23</xdr:row>
      <xdr:rowOff>181888</xdr:rowOff>
    </xdr:to>
    <xdr:cxnSp macro="">
      <xdr:nvCxnSpPr>
        <xdr:cNvPr id="14" name="Łącznik prosty ze strzałką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CxnSpPr/>
      </xdr:nvCxnSpPr>
      <xdr:spPr>
        <a:xfrm flipH="1" flipV="1">
          <a:off x="4674658" y="3340102"/>
          <a:ext cx="77259" cy="438148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603250</xdr:colOff>
      <xdr:row>21</xdr:row>
      <xdr:rowOff>148167</xdr:rowOff>
    </xdr:from>
    <xdr:to>
      <xdr:col>18</xdr:col>
      <xdr:colOff>81704</xdr:colOff>
      <xdr:row>23</xdr:row>
      <xdr:rowOff>179917</xdr:rowOff>
    </xdr:to>
    <xdr:cxnSp macro="">
      <xdr:nvCxnSpPr>
        <xdr:cNvPr id="5" name="Łącznik prosty ze strzałką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CxnSpPr/>
      </xdr:nvCxnSpPr>
      <xdr:spPr>
        <a:xfrm flipV="1">
          <a:off x="6656917" y="4296834"/>
          <a:ext cx="219287" cy="433916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202355</xdr:colOff>
      <xdr:row>22</xdr:row>
      <xdr:rowOff>3175</xdr:rowOff>
    </xdr:from>
    <xdr:to>
      <xdr:col>19</xdr:col>
      <xdr:colOff>251743</xdr:colOff>
      <xdr:row>25</xdr:row>
      <xdr:rowOff>10601</xdr:rowOff>
    </xdr:to>
    <xdr:cxnSp macro="">
      <xdr:nvCxnSpPr>
        <xdr:cNvPr id="6" name="Łącznik prosty ze strzałką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CxnSpPr/>
      </xdr:nvCxnSpPr>
      <xdr:spPr>
        <a:xfrm flipH="1" flipV="1">
          <a:off x="7317318" y="3390900"/>
          <a:ext cx="59265" cy="599017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249979</xdr:colOff>
      <xdr:row>21</xdr:row>
      <xdr:rowOff>177799</xdr:rowOff>
    </xdr:from>
    <xdr:to>
      <xdr:col>20</xdr:col>
      <xdr:colOff>534756</xdr:colOff>
      <xdr:row>23</xdr:row>
      <xdr:rowOff>150113</xdr:rowOff>
    </xdr:to>
    <xdr:cxnSp macro="">
      <xdr:nvCxnSpPr>
        <xdr:cNvPr id="8" name="Łącznik prosty ze strzałką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CxnSpPr/>
      </xdr:nvCxnSpPr>
      <xdr:spPr>
        <a:xfrm flipH="1" flipV="1">
          <a:off x="7935384" y="3373966"/>
          <a:ext cx="277283" cy="372534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63500</xdr:colOff>
      <xdr:row>21</xdr:row>
      <xdr:rowOff>136524</xdr:rowOff>
    </xdr:from>
    <xdr:to>
      <xdr:col>1</xdr:col>
      <xdr:colOff>70905</xdr:colOff>
      <xdr:row>24</xdr:row>
      <xdr:rowOff>2092</xdr:rowOff>
    </xdr:to>
    <xdr:cxnSp macro="">
      <xdr:nvCxnSpPr>
        <xdr:cNvPr id="11" name="Łącznik prosty ze strzałką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CxnSpPr/>
      </xdr:nvCxnSpPr>
      <xdr:spPr>
        <a:xfrm flipH="1" flipV="1">
          <a:off x="349250" y="3323166"/>
          <a:ext cx="7405" cy="467781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479852</xdr:colOff>
      <xdr:row>13</xdr:row>
      <xdr:rowOff>243417</xdr:rowOff>
    </xdr:from>
    <xdr:to>
      <xdr:col>20</xdr:col>
      <xdr:colOff>588945</xdr:colOff>
      <xdr:row>15</xdr:row>
      <xdr:rowOff>74902</xdr:rowOff>
    </xdr:to>
    <xdr:cxnSp macro="">
      <xdr:nvCxnSpPr>
        <xdr:cNvPr id="9" name="Łącznik prosty ze strzałką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CxnSpPr/>
      </xdr:nvCxnSpPr>
      <xdr:spPr>
        <a:xfrm flipH="1">
          <a:off x="7596720" y="2751667"/>
          <a:ext cx="679447" cy="241299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134621</xdr:colOff>
      <xdr:row>16</xdr:row>
      <xdr:rowOff>31750</xdr:rowOff>
    </xdr:from>
    <xdr:to>
      <xdr:col>13</xdr:col>
      <xdr:colOff>208703</xdr:colOff>
      <xdr:row>17</xdr:row>
      <xdr:rowOff>11907</xdr:rowOff>
    </xdr:to>
    <xdr:cxnSp macro="">
      <xdr:nvCxnSpPr>
        <xdr:cNvPr id="12" name="Łącznik prosty ze strzałką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CxnSpPr/>
      </xdr:nvCxnSpPr>
      <xdr:spPr>
        <a:xfrm flipH="1" flipV="1">
          <a:off x="5461001" y="3164417"/>
          <a:ext cx="74082" cy="22225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336761</xdr:colOff>
      <xdr:row>18</xdr:row>
      <xdr:rowOff>119380</xdr:rowOff>
    </xdr:from>
    <xdr:to>
      <xdr:col>20</xdr:col>
      <xdr:colOff>578307</xdr:colOff>
      <xdr:row>21</xdr:row>
      <xdr:rowOff>54899</xdr:rowOff>
    </xdr:to>
    <xdr:cxnSp macro="">
      <xdr:nvCxnSpPr>
        <xdr:cNvPr id="15" name="Łącznik prosty ze strzałką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5884333" y="3683000"/>
          <a:ext cx="2084918" cy="518583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145203</xdr:colOff>
      <xdr:row>21</xdr:row>
      <xdr:rowOff>137584</xdr:rowOff>
    </xdr:from>
    <xdr:to>
      <xdr:col>16</xdr:col>
      <xdr:colOff>74297</xdr:colOff>
      <xdr:row>24</xdr:row>
      <xdr:rowOff>160667</xdr:rowOff>
    </xdr:to>
    <xdr:cxnSp macro="">
      <xdr:nvCxnSpPr>
        <xdr:cNvPr id="18" name="Łącznik prosty ze strzałką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V="1">
          <a:off x="5683250" y="4286251"/>
          <a:ext cx="317502" cy="613832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neZewnętrzne_1" refreshOnLoad="1" removeDataOnSave="1" connectionId="1" xr16:uid="{00000000-0016-0000-0400-000000000000}" autoFormatId="0" applyNumberFormats="0" applyBorderFormats="0" applyFontFormats="1" applyPatternFormats="1" applyAlignmentFormats="0" applyWidthHeightFormats="0">
  <queryTableRefresh preserveSortFilterLayout="0" nextId="7">
    <queryTableFields count="6">
      <queryTableField id="1" name="Nazwisko Imię" tableColumnId="1"/>
      <queryTableField id="2" name="Data urodzenia" tableColumnId="2"/>
      <queryTableField id="3" name="Płeć" tableColumnId="3"/>
      <queryTableField id="4" name="Klub" tableColumnId="4"/>
      <queryTableField id="5" name="Aktywna licencja" tableColumnId="5"/>
      <queryTableField id="6" name="Numer licencji" tableColumnId="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licencje" displayName="licencje" ref="A1:F1160" tableType="queryTable" totalsRowShown="0">
  <autoFilter ref="A1:F1160" xr:uid="{00000000-000C-0000-FFFF-FFFF00000000}"/>
  <sortState xmlns:xlrd2="http://schemas.microsoft.com/office/spreadsheetml/2017/richdata2" ref="A2:F1741">
    <sortCondition ref="A1:A1741"/>
  </sortState>
  <tableColumns count="6">
    <tableColumn id="1" xr3:uid="{04D2EF5A-8E96-45AF-A0A7-0A7E60179E71}" uniqueName="1" name="Nazwisko Imię" queryTableFieldId="1"/>
    <tableColumn id="2" xr3:uid="{7428B79A-1337-4FBE-8A71-174BAB08B7F0}" uniqueName="2" name="Data urodzenia" queryTableFieldId="2"/>
    <tableColumn id="3" xr3:uid="{BBAADD33-9DF5-4D7D-A920-471E52375358}" uniqueName="3" name="Płeć" queryTableFieldId="3"/>
    <tableColumn id="4" xr3:uid="{B0DC8D5C-7D48-4934-9F6C-BB39D3E04205}" uniqueName="4" name="Klub" queryTableFieldId="4"/>
    <tableColumn id="5" xr3:uid="{8186BF44-E223-4EBD-8963-B0D9A462B1BD}" uniqueName="5" name="Aktywna licencja" queryTableFieldId="5"/>
    <tableColumn id="6" xr3:uid="{69782D2C-38A0-4B68-8D4B-8FABD82120D0}" uniqueName="6" name="Numer licencji" queryTableFieldId="6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>
    <tabColor theme="3" tint="0.59999389629810485"/>
  </sheetPr>
  <dimension ref="A1:W28"/>
  <sheetViews>
    <sheetView zoomScaleNormal="100" zoomScaleSheetLayoutView="120" workbookViewId="0">
      <selection activeCell="C9" sqref="C9"/>
    </sheetView>
  </sheetViews>
  <sheetFormatPr defaultColWidth="9.140625" defaultRowHeight="12.75"/>
  <cols>
    <col min="1" max="1" width="3.7109375" style="7" customWidth="1"/>
    <col min="2" max="2" width="11.5703125" style="7" bestFit="1" customWidth="1"/>
    <col min="3" max="3" width="32.42578125" style="7" customWidth="1"/>
    <col min="4" max="4" width="56.140625" style="5" bestFit="1" customWidth="1"/>
    <col min="5" max="5" width="16.42578125" style="15" customWidth="1"/>
    <col min="6" max="6" width="11.7109375" style="5" customWidth="1"/>
    <col min="7" max="7" width="10.7109375" style="15" customWidth="1"/>
    <col min="8" max="9" width="10.7109375" style="5" customWidth="1"/>
    <col min="10" max="10" width="5.140625" style="5" bestFit="1" customWidth="1"/>
    <col min="11" max="11" width="21.140625" style="5" bestFit="1" customWidth="1"/>
    <col min="12" max="12" width="19.28515625" style="5" bestFit="1" customWidth="1"/>
    <col min="13" max="13" width="18.7109375" style="5" bestFit="1" customWidth="1"/>
    <col min="14" max="16384" width="9.140625" style="5"/>
  </cols>
  <sheetData>
    <row r="1" spans="1:23" ht="81" customHeight="1">
      <c r="A1" s="235" t="s">
        <v>102</v>
      </c>
      <c r="B1" s="236"/>
      <c r="C1" s="236"/>
      <c r="D1" s="236"/>
      <c r="E1" s="236"/>
      <c r="F1" s="236"/>
      <c r="G1" s="236"/>
      <c r="H1" s="236"/>
      <c r="I1" s="236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</row>
    <row r="2" spans="1:23" ht="21.75" customHeight="1">
      <c r="A2" s="242" t="s">
        <v>39</v>
      </c>
      <c r="B2" s="242"/>
      <c r="C2" s="242"/>
      <c r="D2" s="242"/>
      <c r="E2" s="242"/>
      <c r="F2" s="242"/>
      <c r="G2" s="242"/>
      <c r="H2" s="242"/>
      <c r="I2" s="242"/>
    </row>
    <row r="3" spans="1:23" ht="28.5" customHeight="1">
      <c r="A3" s="105"/>
      <c r="C3" s="165"/>
      <c r="D3" s="161" t="s">
        <v>75</v>
      </c>
      <c r="E3" s="161" t="s">
        <v>75</v>
      </c>
      <c r="F3" s="161"/>
      <c r="G3" s="244" t="s">
        <v>103</v>
      </c>
      <c r="H3" s="244"/>
      <c r="I3" s="244" t="s">
        <v>104</v>
      </c>
      <c r="J3" s="244"/>
    </row>
    <row r="4" spans="1:23" s="107" customFormat="1" ht="17.25" customHeight="1">
      <c r="A4" s="106"/>
      <c r="D4" s="94" t="s">
        <v>32</v>
      </c>
      <c r="E4" s="94" t="s">
        <v>28</v>
      </c>
      <c r="F4" s="94"/>
      <c r="G4" s="243" t="s">
        <v>33</v>
      </c>
      <c r="H4" s="243"/>
      <c r="I4" s="243"/>
    </row>
    <row r="5" spans="1:23" s="30" customFormat="1" ht="22.5" customHeight="1">
      <c r="A5" s="237" t="s">
        <v>18</v>
      </c>
      <c r="B5" s="237"/>
      <c r="C5" s="237"/>
      <c r="D5" s="238"/>
      <c r="E5" s="238"/>
      <c r="F5" s="238"/>
      <c r="G5" s="238"/>
      <c r="H5" s="238"/>
      <c r="I5" s="238"/>
    </row>
    <row r="6" spans="1:23" s="20" customFormat="1" ht="13.5" customHeight="1">
      <c r="A6" s="241"/>
      <c r="B6" s="241"/>
      <c r="C6" s="241"/>
      <c r="D6" s="241"/>
      <c r="E6" s="241"/>
      <c r="F6" s="241"/>
      <c r="G6" s="241"/>
      <c r="H6" s="100"/>
      <c r="I6" s="101"/>
    </row>
    <row r="7" spans="1:23" ht="11.25" customHeight="1">
      <c r="A7" s="239" t="s">
        <v>22</v>
      </c>
      <c r="B7" s="102" t="s">
        <v>23</v>
      </c>
      <c r="C7" s="230" t="s">
        <v>0</v>
      </c>
      <c r="D7" s="230" t="s">
        <v>2</v>
      </c>
      <c r="E7" s="232" t="s">
        <v>1</v>
      </c>
      <c r="F7" s="239" t="s">
        <v>3</v>
      </c>
      <c r="G7" s="226" t="s">
        <v>19</v>
      </c>
      <c r="H7" s="226" t="s">
        <v>20</v>
      </c>
      <c r="I7" s="102" t="s">
        <v>70</v>
      </c>
      <c r="J7" s="226" t="s">
        <v>40</v>
      </c>
    </row>
    <row r="8" spans="1:23" ht="12" customHeight="1">
      <c r="A8" s="240"/>
      <c r="B8" s="103" t="s">
        <v>24</v>
      </c>
      <c r="C8" s="231"/>
      <c r="D8" s="231"/>
      <c r="E8" s="233"/>
      <c r="F8" s="240"/>
      <c r="G8" s="226"/>
      <c r="H8" s="226"/>
      <c r="I8" s="103" t="s">
        <v>71</v>
      </c>
      <c r="J8" s="226"/>
    </row>
    <row r="9" spans="1:23" s="148" customFormat="1" ht="26.1" customHeight="1">
      <c r="A9" s="143">
        <v>1</v>
      </c>
      <c r="B9" s="143" t="str">
        <f>_xlfn.IFNA(VLOOKUP($C9,licencjenew!$A$2:$F$1652,6,0),"")</f>
        <v/>
      </c>
      <c r="C9" s="144"/>
      <c r="D9" s="145"/>
      <c r="E9" s="145" t="str">
        <f>_xlfn.IFNA(VLOOKUP($C9,licencjenew!$A$2:$F$1652,2,0),"")</f>
        <v/>
      </c>
      <c r="F9" s="146"/>
      <c r="G9" s="147"/>
      <c r="H9" s="147"/>
      <c r="I9" s="199"/>
      <c r="J9" s="145"/>
    </row>
    <row r="10" spans="1:23" s="148" customFormat="1" ht="26.1" customHeight="1">
      <c r="A10" s="143">
        <v>2</v>
      </c>
      <c r="B10" s="143" t="str">
        <f>_xlfn.IFNA(VLOOKUP($C10,licencjenew!$A$2:$F$1652,6,0),"")</f>
        <v/>
      </c>
      <c r="C10" s="144"/>
      <c r="D10" s="145"/>
      <c r="E10" s="145" t="str">
        <f>_xlfn.IFNA(VLOOKUP($C10,licencjenew!$A$2:$F$1652,2,0),"")</f>
        <v/>
      </c>
      <c r="F10" s="146"/>
      <c r="G10" s="147"/>
      <c r="H10" s="147"/>
      <c r="I10" s="199"/>
      <c r="J10" s="145"/>
    </row>
    <row r="11" spans="1:23" s="148" customFormat="1" ht="26.1" customHeight="1">
      <c r="A11" s="143">
        <v>3</v>
      </c>
      <c r="B11" s="143" t="str">
        <f>_xlfn.IFNA(VLOOKUP($C11,licencjenew!$A$2:$F$1652,6,0),"")</f>
        <v/>
      </c>
      <c r="C11" s="149"/>
      <c r="D11" s="145"/>
      <c r="E11" s="145" t="str">
        <f>_xlfn.IFNA(VLOOKUP($C11,licencjenew!$A$2:$F$1652,2,0),"")</f>
        <v/>
      </c>
      <c r="F11" s="150"/>
      <c r="G11" s="147"/>
      <c r="H11" s="147"/>
      <c r="I11" s="199"/>
      <c r="J11" s="145"/>
    </row>
    <row r="12" spans="1:23" s="148" customFormat="1" ht="26.1" customHeight="1">
      <c r="A12" s="143">
        <v>4</v>
      </c>
      <c r="B12" s="143" t="str">
        <f>_xlfn.IFNA(VLOOKUP($C12,licencjenew!$A$2:$F$1652,6,0),"")</f>
        <v/>
      </c>
      <c r="C12" s="144"/>
      <c r="D12" s="145"/>
      <c r="E12" s="145" t="str">
        <f>_xlfn.IFNA(VLOOKUP($C12,licencjenew!$A$2:$F$1652,2,0),"")</f>
        <v/>
      </c>
      <c r="F12" s="150"/>
      <c r="G12" s="147"/>
      <c r="H12" s="147"/>
      <c r="I12" s="199"/>
      <c r="J12" s="145"/>
    </row>
    <row r="13" spans="1:23" s="148" customFormat="1" ht="26.1" customHeight="1">
      <c r="A13" s="143">
        <v>5</v>
      </c>
      <c r="B13" s="143" t="str">
        <f>_xlfn.IFNA(VLOOKUP($C13,licencjenew!$A$2:$F$1652,6,0),"")</f>
        <v/>
      </c>
      <c r="C13" s="149"/>
      <c r="D13" s="145"/>
      <c r="E13" s="145" t="str">
        <f>_xlfn.IFNA(VLOOKUP($C13,licencjenew!$A$2:$F$1652,2,0),"")</f>
        <v/>
      </c>
      <c r="F13" s="146"/>
      <c r="G13" s="147"/>
      <c r="H13" s="147"/>
      <c r="I13" s="199"/>
      <c r="J13" s="145"/>
    </row>
    <row r="14" spans="1:23" s="148" customFormat="1" ht="26.1" customHeight="1">
      <c r="A14" s="143">
        <v>6</v>
      </c>
      <c r="B14" s="143" t="str">
        <f>_xlfn.IFNA(VLOOKUP($C14,licencjenew!$A$2:$F$1652,6,0),"")</f>
        <v/>
      </c>
      <c r="C14" s="149"/>
      <c r="D14" s="145"/>
      <c r="E14" s="145" t="str">
        <f>_xlfn.IFNA(VLOOKUP($C14,licencjenew!$A$2:$F$1652,2,0),"")</f>
        <v/>
      </c>
      <c r="F14" s="146"/>
      <c r="G14" s="147"/>
      <c r="H14" s="147"/>
      <c r="I14" s="199"/>
      <c r="J14" s="145"/>
    </row>
    <row r="15" spans="1:23" s="148" customFormat="1" ht="26.1" customHeight="1">
      <c r="A15" s="143">
        <v>7</v>
      </c>
      <c r="B15" s="143" t="str">
        <f>_xlfn.IFNA(VLOOKUP($C15,licencjenew!$A$2:$F$1652,6,0),"")</f>
        <v/>
      </c>
      <c r="C15" s="151"/>
      <c r="D15" s="152"/>
      <c r="E15" s="145" t="str">
        <f>_xlfn.IFNA(VLOOKUP($C15,licencjenew!$A$2:$F$1652,2,0),"")</f>
        <v/>
      </c>
      <c r="F15" s="146"/>
      <c r="G15" s="147"/>
      <c r="H15" s="147"/>
      <c r="I15" s="200"/>
      <c r="J15" s="145"/>
    </row>
    <row r="16" spans="1:23" s="148" customFormat="1" ht="26.1" customHeight="1">
      <c r="A16" s="143">
        <v>8</v>
      </c>
      <c r="B16" s="143" t="str">
        <f>_xlfn.IFNA(VLOOKUP($C16,licencjenew!$A$2:$F$1652,6,0),"")</f>
        <v/>
      </c>
      <c r="C16" s="149"/>
      <c r="D16" s="152"/>
      <c r="E16" s="145" t="str">
        <f>_xlfn.IFNA(VLOOKUP($C16,licencjenew!$A$2:$F$1652,2,0),"")</f>
        <v/>
      </c>
      <c r="F16" s="146"/>
      <c r="G16" s="147"/>
      <c r="H16" s="147"/>
      <c r="I16" s="199"/>
      <c r="J16" s="145"/>
    </row>
    <row r="17" spans="1:22" s="148" customFormat="1" ht="26.1" customHeight="1">
      <c r="A17" s="143">
        <v>9</v>
      </c>
      <c r="B17" s="143" t="str">
        <f>_xlfn.IFNA(VLOOKUP($C17,licencjenew!$A$2:$F$1652,6,0),"")</f>
        <v/>
      </c>
      <c r="C17" s="144"/>
      <c r="D17" s="152"/>
      <c r="E17" s="145" t="str">
        <f>_xlfn.IFNA(VLOOKUP($C17,licencjenew!$A$2:$F$1652,2,0),"")</f>
        <v/>
      </c>
      <c r="F17" s="150"/>
      <c r="G17" s="147"/>
      <c r="H17" s="147"/>
      <c r="I17" s="199"/>
      <c r="J17" s="145"/>
    </row>
    <row r="18" spans="1:22" s="148" customFormat="1" ht="26.1" customHeight="1">
      <c r="A18" s="143">
        <v>10</v>
      </c>
      <c r="B18" s="143" t="str">
        <f>_xlfn.IFNA(VLOOKUP($C18,licencjenew!$A$2:$F$1652,6,0),"")</f>
        <v/>
      </c>
      <c r="C18" s="149"/>
      <c r="D18" s="152"/>
      <c r="E18" s="145" t="str">
        <f>_xlfn.IFNA(VLOOKUP($C18,licencjenew!$A$2:$F$1652,2,0),"")</f>
        <v/>
      </c>
      <c r="F18" s="150"/>
      <c r="G18" s="147"/>
      <c r="H18" s="147"/>
      <c r="I18" s="199"/>
      <c r="J18" s="145"/>
    </row>
    <row r="19" spans="1:22" s="148" customFormat="1" ht="26.1" customHeight="1">
      <c r="A19" s="143">
        <v>11</v>
      </c>
      <c r="B19" s="143" t="str">
        <f>_xlfn.IFNA(VLOOKUP($C19,licencjenew!$A$2:$F$1652,6,0),"")</f>
        <v/>
      </c>
      <c r="C19" s="149"/>
      <c r="D19" s="152"/>
      <c r="E19" s="145" t="str">
        <f>_xlfn.IFNA(VLOOKUP($C19,licencjenew!$A$2:$F$1652,2,0),"")</f>
        <v/>
      </c>
      <c r="F19" s="146"/>
      <c r="G19" s="147"/>
      <c r="H19" s="147"/>
      <c r="I19" s="199"/>
      <c r="J19" s="145"/>
    </row>
    <row r="20" spans="1:22" s="148" customFormat="1" ht="26.1" customHeight="1">
      <c r="A20" s="143">
        <v>12</v>
      </c>
      <c r="B20" s="143" t="str">
        <f>_xlfn.IFNA(VLOOKUP($C20,licencjenew!$A$2:$F$1652,6,0),"")</f>
        <v/>
      </c>
      <c r="C20" s="149"/>
      <c r="D20" s="152"/>
      <c r="E20" s="145" t="str">
        <f>_xlfn.IFNA(VLOOKUP($C20,licencjenew!$A$2:$F$1652,2,0),"")</f>
        <v/>
      </c>
      <c r="F20" s="146"/>
      <c r="G20" s="147"/>
      <c r="H20" s="147"/>
      <c r="I20" s="199"/>
      <c r="J20" s="145"/>
    </row>
    <row r="21" spans="1:22" s="148" customFormat="1" ht="26.1" hidden="1" customHeight="1">
      <c r="A21" s="143">
        <v>37</v>
      </c>
      <c r="B21" s="143"/>
      <c r="C21" s="143"/>
      <c r="D21" s="144"/>
      <c r="E21" s="143"/>
      <c r="F21" s="145" t="e">
        <f>VLOOKUP($D21,#REF!,2,0)</f>
        <v>#REF!</v>
      </c>
      <c r="G21" s="146"/>
      <c r="H21" s="147"/>
      <c r="I21" s="147"/>
      <c r="J21" s="145" t="str">
        <f>_xlfn.IFNA(VLOOKUP($C21,licencjenew!$A$2:$F$1652,3,0),"")</f>
        <v/>
      </c>
      <c r="K21" s="153"/>
      <c r="L21" s="153"/>
      <c r="M21" s="153"/>
      <c r="N21" s="153"/>
    </row>
    <row r="22" spans="1:22" s="148" customFormat="1" ht="26.1" hidden="1" customHeight="1">
      <c r="A22" s="143">
        <v>38</v>
      </c>
      <c r="B22" s="143"/>
      <c r="C22" s="143"/>
      <c r="D22" s="144"/>
      <c r="E22" s="143"/>
      <c r="F22" s="145" t="e">
        <f>VLOOKUP($D22,#REF!,2,0)</f>
        <v>#REF!</v>
      </c>
      <c r="G22" s="146"/>
      <c r="H22" s="147"/>
      <c r="I22" s="147"/>
      <c r="J22" s="145" t="str">
        <f>_xlfn.IFNA(VLOOKUP($C22,licencjenew!$A$2:$F$1652,3,0),"")</f>
        <v/>
      </c>
      <c r="K22" s="153"/>
      <c r="L22" s="153"/>
      <c r="M22" s="153"/>
      <c r="N22" s="153"/>
    </row>
    <row r="23" spans="1:22" s="148" customFormat="1" ht="26.1" hidden="1" customHeight="1">
      <c r="A23" s="143">
        <v>39</v>
      </c>
      <c r="B23" s="143"/>
      <c r="C23" s="143"/>
      <c r="D23" s="144"/>
      <c r="E23" s="143"/>
      <c r="F23" s="145" t="e">
        <f>VLOOKUP($D23,#REF!,2,0)</f>
        <v>#REF!</v>
      </c>
      <c r="G23" s="146"/>
      <c r="H23" s="147"/>
      <c r="I23" s="147"/>
      <c r="J23" s="145" t="str">
        <f>_xlfn.IFNA(VLOOKUP($C23,licencjenew!$A$2:$F$1652,3,0),"")</f>
        <v/>
      </c>
      <c r="K23" s="153"/>
      <c r="L23" s="153"/>
      <c r="M23" s="153"/>
      <c r="N23" s="153"/>
    </row>
    <row r="24" spans="1:22" s="148" customFormat="1" ht="26.1" hidden="1" customHeight="1">
      <c r="A24" s="143">
        <v>40</v>
      </c>
      <c r="B24" s="143"/>
      <c r="C24" s="143"/>
      <c r="D24" s="144"/>
      <c r="E24" s="143"/>
      <c r="F24" s="145" t="e">
        <f>VLOOKUP($D24,#REF!,2,0)</f>
        <v>#REF!</v>
      </c>
      <c r="G24" s="146"/>
      <c r="H24" s="147"/>
      <c r="I24" s="147"/>
      <c r="J24" s="145" t="str">
        <f>_xlfn.IFNA(VLOOKUP($C24,licencjenew!$A$2:$F$1652,3,0),"")</f>
        <v/>
      </c>
      <c r="K24" s="153"/>
      <c r="L24" s="153"/>
      <c r="M24" s="153"/>
      <c r="N24" s="153"/>
    </row>
    <row r="25" spans="1:22" s="8" customFormat="1" ht="15" customHeight="1">
      <c r="J25" s="93"/>
      <c r="K25" s="5"/>
      <c r="L25" s="5"/>
      <c r="M25" s="5"/>
      <c r="N25" s="5"/>
      <c r="O25" s="93"/>
      <c r="P25" s="93"/>
      <c r="Q25" s="93"/>
      <c r="R25" s="93"/>
      <c r="S25" s="93"/>
      <c r="T25" s="93"/>
      <c r="U25" s="93"/>
      <c r="V25" s="93"/>
    </row>
    <row r="26" spans="1:22" s="109" customFormat="1" ht="42.75" customHeight="1">
      <c r="D26" s="110"/>
      <c r="E26" s="110"/>
      <c r="F26" s="234"/>
      <c r="G26" s="234"/>
      <c r="H26" s="234"/>
      <c r="I26" s="234"/>
      <c r="K26" s="5"/>
      <c r="L26" s="5"/>
      <c r="M26" s="5"/>
      <c r="N26" s="5"/>
    </row>
    <row r="27" spans="1:22" s="14" customFormat="1" ht="29.25" customHeight="1">
      <c r="A27" s="7"/>
      <c r="B27" s="7"/>
      <c r="C27" s="7"/>
      <c r="D27" s="108" t="s">
        <v>25</v>
      </c>
      <c r="E27" s="111" t="s">
        <v>26</v>
      </c>
      <c r="F27" s="228" t="s">
        <v>27</v>
      </c>
      <c r="G27" s="228"/>
      <c r="H27" s="228" t="s">
        <v>44</v>
      </c>
      <c r="I27" s="229"/>
      <c r="K27" s="5"/>
      <c r="L27" s="5"/>
      <c r="M27" s="5"/>
      <c r="N27" s="5"/>
    </row>
    <row r="28" spans="1:22" ht="13.5">
      <c r="D28" s="104"/>
      <c r="E28" s="104"/>
      <c r="F28" s="227"/>
      <c r="G28" s="227"/>
      <c r="H28" s="227"/>
      <c r="I28" s="227"/>
    </row>
  </sheetData>
  <mergeCells count="21">
    <mergeCell ref="A1:I1"/>
    <mergeCell ref="A5:I5"/>
    <mergeCell ref="F7:F8"/>
    <mergeCell ref="A6:G6"/>
    <mergeCell ref="A7:A8"/>
    <mergeCell ref="A2:I2"/>
    <mergeCell ref="C7:C8"/>
    <mergeCell ref="G4:I4"/>
    <mergeCell ref="G3:H3"/>
    <mergeCell ref="I3:J3"/>
    <mergeCell ref="J7:J8"/>
    <mergeCell ref="F28:G28"/>
    <mergeCell ref="H27:I27"/>
    <mergeCell ref="H28:I28"/>
    <mergeCell ref="D7:D8"/>
    <mergeCell ref="E7:E8"/>
    <mergeCell ref="G7:G8"/>
    <mergeCell ref="F27:G27"/>
    <mergeCell ref="H26:I26"/>
    <mergeCell ref="H7:H8"/>
    <mergeCell ref="F26:G26"/>
  </mergeCells>
  <conditionalFormatting sqref="G9:I20">
    <cfRule type="expression" dxfId="195" priority="46" stopIfTrue="1">
      <formula>IF(#REF!&lt;0,#REF!,0)</formula>
    </cfRule>
    <cfRule type="cellIs" dxfId="194" priority="47" stopIfTrue="1" operator="equal">
      <formula>IF(SIGN(#REF!)=1,#REF!,0)</formula>
    </cfRule>
    <cfRule type="expression" dxfId="193" priority="48" stopIfTrue="1">
      <formula>IF(#REF!&gt;0,#REF!,0)</formula>
    </cfRule>
  </conditionalFormatting>
  <conditionalFormatting sqref="H21:I21">
    <cfRule type="expression" dxfId="192" priority="10" stopIfTrue="1">
      <formula>IF(#REF!&lt;0,#REF!,0)</formula>
    </cfRule>
    <cfRule type="cellIs" dxfId="191" priority="11" stopIfTrue="1" operator="equal">
      <formula>IF(SIGN(#REF!)=1,#REF!,0)</formula>
    </cfRule>
    <cfRule type="expression" dxfId="190" priority="12" stopIfTrue="1">
      <formula>IF(#REF!&gt;0,#REF!,0)</formula>
    </cfRule>
  </conditionalFormatting>
  <conditionalFormatting sqref="H22:I22">
    <cfRule type="expression" dxfId="189" priority="7" stopIfTrue="1">
      <formula>IF(#REF!&lt;0,#REF!,0)</formula>
    </cfRule>
    <cfRule type="cellIs" dxfId="188" priority="8" stopIfTrue="1" operator="equal">
      <formula>IF(SIGN(#REF!)=1,#REF!,0)</formula>
    </cfRule>
    <cfRule type="expression" dxfId="187" priority="9" stopIfTrue="1">
      <formula>IF(#REF!&gt;0,#REF!,0)</formula>
    </cfRule>
  </conditionalFormatting>
  <conditionalFormatting sqref="H23:I23">
    <cfRule type="expression" dxfId="186" priority="4" stopIfTrue="1">
      <formula>IF(#REF!&lt;0,#REF!,0)</formula>
    </cfRule>
    <cfRule type="cellIs" dxfId="185" priority="5" stopIfTrue="1" operator="equal">
      <formula>IF(SIGN(#REF!)=1,#REF!,0)</formula>
    </cfRule>
    <cfRule type="expression" dxfId="184" priority="6" stopIfTrue="1">
      <formula>IF(#REF!&gt;0,#REF!,0)</formula>
    </cfRule>
  </conditionalFormatting>
  <conditionalFormatting sqref="H24:I24">
    <cfRule type="expression" dxfId="183" priority="1" stopIfTrue="1">
      <formula>IF(#REF!&lt;0,#REF!,0)</formula>
    </cfRule>
    <cfRule type="cellIs" dxfId="182" priority="2" stopIfTrue="1" operator="equal">
      <formula>IF(SIGN(#REF!)=1,#REF!,0)</formula>
    </cfRule>
    <cfRule type="expression" dxfId="181" priority="3" stopIfTrue="1">
      <formula>IF(#REF!&gt;0,#REF!,0)</formula>
    </cfRule>
  </conditionalFormatting>
  <pageMargins left="0.19685039370078741" right="0.19685039370078741" top="0.19685039370078741" bottom="0.19685039370078741" header="0" footer="0"/>
  <pageSetup paperSize="9" scale="64" orientation="portrait" horizontalDpi="4294967294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000-000001000000}">
          <x14:formula1>
            <xm:f>pomocnicza!$L$24:$L$25</xm:f>
          </x14:formula1>
          <xm:sqref>J9:J20</xm:sqref>
        </x14:dataValidation>
        <x14:dataValidation type="list" errorStyle="warning" showInputMessage="1" showErrorMessage="1" errorTitle="Licencja!!!" error="Brak aktywnej licencji!_x000a_&gt;&gt;do wyjaśnienia w PZPC&lt;&lt;" xr:uid="{00000000-0002-0000-0000-000002000000}">
          <x14:formula1>
            <xm:f>licencjenew!$A$2:$A$1652</xm:f>
          </x14:formula1>
          <xm:sqref>C9:C20</xm:sqref>
        </x14:dataValidation>
        <x14:dataValidation type="list" allowBlank="1" showInputMessage="1" showErrorMessage="1" xr:uid="{00000000-0002-0000-0000-000000000000}">
          <x14:formula1>
            <xm:f>pomocnicza!$B$4:$B$15</xm:f>
          </x14:formula1>
          <xm:sqref>D9:D20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11">
    <tabColor indexed="10"/>
    <pageSetUpPr fitToPage="1"/>
  </sheetPr>
  <dimension ref="B1:AT81"/>
  <sheetViews>
    <sheetView showGridLines="0" tabSelected="1" view="pageBreakPreview" zoomScale="80" zoomScaleNormal="115" zoomScaleSheetLayoutView="80" workbookViewId="0">
      <selection activeCell="AV15" sqref="AV15"/>
    </sheetView>
  </sheetViews>
  <sheetFormatPr defaultColWidth="9.140625" defaultRowHeight="12.75"/>
  <cols>
    <col min="1" max="1" width="26.28515625" style="5" customWidth="1"/>
    <col min="2" max="2" width="6.7109375" style="7" bestFit="1" customWidth="1"/>
    <col min="3" max="3" width="5.85546875" style="7" bestFit="1" customWidth="1"/>
    <col min="4" max="4" width="5.5703125" style="7" bestFit="1" customWidth="1"/>
    <col min="5" max="5" width="27.85546875" style="5" bestFit="1" customWidth="1"/>
    <col min="6" max="6" width="6.7109375" style="5" customWidth="1"/>
    <col min="7" max="7" width="44" style="5" hidden="1" customWidth="1"/>
    <col min="8" max="8" width="7.5703125" style="15" customWidth="1"/>
    <col min="9" max="9" width="4.7109375" style="5" customWidth="1"/>
    <col min="10" max="10" width="1" style="5" customWidth="1"/>
    <col min="11" max="11" width="4.7109375" style="5" customWidth="1"/>
    <col min="12" max="12" width="1" style="5" customWidth="1"/>
    <col min="13" max="13" width="4.7109375" style="5" customWidth="1"/>
    <col min="14" max="14" width="1" style="5" customWidth="1"/>
    <col min="15" max="15" width="4.7109375" style="5" customWidth="1"/>
    <col min="16" max="16" width="1.140625" style="5" customWidth="1"/>
    <col min="17" max="17" width="4.7109375" style="5" customWidth="1"/>
    <col min="18" max="18" width="1" style="5" customWidth="1"/>
    <col min="19" max="19" width="4.7109375" style="5" customWidth="1"/>
    <col min="20" max="20" width="1" style="5" customWidth="1"/>
    <col min="21" max="21" width="6.7109375" style="5" customWidth="1"/>
    <col min="22" max="22" width="11.140625" style="5" bestFit="1" customWidth="1"/>
    <col min="23" max="23" width="10.5703125" style="5" bestFit="1" customWidth="1"/>
    <col min="24" max="24" width="13.140625" style="16" bestFit="1" customWidth="1"/>
    <col min="25" max="25" width="6.140625" style="5" customWidth="1"/>
    <col min="26" max="26" width="9" style="5" hidden="1" customWidth="1"/>
    <col min="27" max="27" width="9.140625" style="5" hidden="1" customWidth="1"/>
    <col min="28" max="29" width="4.5703125" style="7" hidden="1" customWidth="1"/>
    <col min="30" max="30" width="4.5703125" style="14" hidden="1" customWidth="1"/>
    <col min="31" max="31" width="4.5703125" style="8" hidden="1" customWidth="1"/>
    <col min="32" max="34" width="4.5703125" style="7" hidden="1" customWidth="1"/>
    <col min="35" max="36" width="4.5703125" style="8" hidden="1" customWidth="1"/>
    <col min="37" max="37" width="9.28515625" style="32" hidden="1" customWidth="1"/>
    <col min="38" max="38" width="10.140625" style="32" hidden="1" customWidth="1"/>
    <col min="39" max="39" width="10.85546875" style="32" hidden="1" customWidth="1"/>
    <col min="40" max="40" width="9.140625" style="5" customWidth="1"/>
    <col min="41" max="41" width="6.28515625" style="5" customWidth="1"/>
    <col min="42" max="16384" width="9.140625" style="5"/>
  </cols>
  <sheetData>
    <row r="1" spans="2:46" ht="71.25" customHeight="1">
      <c r="B1" s="235" t="s">
        <v>98</v>
      </c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310"/>
      <c r="X1" s="310"/>
      <c r="Y1" s="264"/>
      <c r="Z1" s="264"/>
      <c r="AA1" s="264"/>
      <c r="AB1" s="264"/>
      <c r="AC1" s="264"/>
      <c r="AD1" s="264"/>
      <c r="AE1" s="264"/>
      <c r="AF1" s="264"/>
      <c r="AG1" s="264"/>
      <c r="AH1" s="264"/>
      <c r="AI1" s="264"/>
      <c r="AJ1" s="264"/>
      <c r="AK1" s="264"/>
      <c r="AT1" s="19"/>
    </row>
    <row r="2" spans="2:46" ht="22.5" customHeight="1">
      <c r="B2" s="272" t="s">
        <v>39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311"/>
      <c r="X2" s="311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T2" s="19"/>
    </row>
    <row r="3" spans="2:46" s="25" customFormat="1" ht="9" customHeight="1">
      <c r="B3" s="29"/>
      <c r="C3" s="29"/>
      <c r="D3" s="29"/>
      <c r="N3" s="92"/>
      <c r="O3" s="92"/>
      <c r="X3" s="38"/>
      <c r="Y3" s="265"/>
      <c r="Z3" s="265"/>
      <c r="AA3" s="265"/>
      <c r="AB3" s="265"/>
      <c r="AC3" s="265"/>
      <c r="AD3" s="265"/>
      <c r="AE3" s="265"/>
      <c r="AF3" s="265"/>
      <c r="AG3" s="265"/>
      <c r="AH3" s="265"/>
      <c r="AI3" s="265"/>
      <c r="AJ3" s="265"/>
      <c r="AK3" s="265"/>
      <c r="AL3" s="31"/>
      <c r="AM3" s="31"/>
    </row>
    <row r="4" spans="2:46" s="37" customFormat="1" ht="17.25" customHeight="1">
      <c r="B4" s="36"/>
      <c r="C4" s="36"/>
      <c r="D4" s="36"/>
      <c r="E4" s="90" t="str">
        <f>'protokół WAGI'!$D$3</f>
        <v>I</v>
      </c>
      <c r="F4" s="36"/>
      <c r="G4" s="289" t="s">
        <v>75</v>
      </c>
      <c r="H4" s="289"/>
      <c r="I4" s="289"/>
      <c r="J4" s="36"/>
      <c r="K4" s="36"/>
      <c r="L4" s="36"/>
      <c r="M4" s="308"/>
      <c r="N4" s="36"/>
      <c r="O4" s="36"/>
      <c r="P4" s="162"/>
      <c r="Q4" s="288" t="str">
        <f>'protokół WAGI'!$G$3</f>
        <v>Ciechanów</v>
      </c>
      <c r="R4" s="288"/>
      <c r="S4" s="288"/>
      <c r="T4" s="288"/>
      <c r="U4" s="288"/>
      <c r="V4" s="288"/>
      <c r="W4" s="287" t="str">
        <f>'protokół WAGI'!$I$3</f>
        <v>12.03.2023 r.</v>
      </c>
      <c r="X4" s="287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</row>
    <row r="5" spans="2:46" s="14" customFormat="1" ht="18" customHeight="1">
      <c r="B5" s="6"/>
      <c r="C5" s="6"/>
      <c r="D5" s="6"/>
      <c r="E5" s="94" t="s">
        <v>30</v>
      </c>
      <c r="F5" s="243" t="s">
        <v>28</v>
      </c>
      <c r="G5" s="243"/>
      <c r="H5" s="243"/>
      <c r="I5" s="243"/>
      <c r="J5" s="243"/>
      <c r="K5" s="243"/>
      <c r="L5" s="243"/>
      <c r="M5" s="309"/>
      <c r="N5" s="95"/>
      <c r="O5" s="95"/>
      <c r="P5" s="243" t="s">
        <v>29</v>
      </c>
      <c r="Q5" s="243"/>
      <c r="R5" s="243"/>
      <c r="S5" s="243"/>
      <c r="T5" s="243"/>
      <c r="U5" s="243"/>
      <c r="V5" s="243"/>
      <c r="W5" s="243"/>
      <c r="X5" s="96"/>
      <c r="AA5" s="97"/>
      <c r="AB5" s="24"/>
      <c r="AC5" s="24"/>
      <c r="AD5" s="24"/>
      <c r="AE5" s="24"/>
      <c r="AF5" s="24"/>
      <c r="AG5" s="24"/>
      <c r="AH5" s="24"/>
      <c r="AI5" s="24"/>
      <c r="AJ5" s="7"/>
      <c r="AK5" s="98"/>
      <c r="AL5" s="98"/>
      <c r="AM5" s="98"/>
    </row>
    <row r="6" spans="2:46" s="14" customFormat="1" ht="46.9" customHeight="1">
      <c r="B6" s="6"/>
      <c r="C6" s="6"/>
      <c r="D6" s="6"/>
      <c r="E6" s="216"/>
      <c r="F6" s="216"/>
      <c r="G6"/>
      <c r="H6"/>
      <c r="I6" s="217"/>
      <c r="J6" s="218"/>
      <c r="K6" s="218"/>
      <c r="L6" s="219"/>
      <c r="M6" s="214"/>
      <c r="N6" s="220"/>
      <c r="O6" s="221"/>
      <c r="P6" s="221"/>
      <c r="Q6" s="221"/>
      <c r="R6" s="215"/>
      <c r="S6" s="222"/>
      <c r="T6" s="222"/>
      <c r="U6" s="222"/>
      <c r="V6" s="222"/>
      <c r="W6" s="222"/>
      <c r="X6" s="223"/>
      <c r="AA6" s="97"/>
      <c r="AB6" s="24"/>
      <c r="AC6" s="24"/>
      <c r="AD6" s="24"/>
      <c r="AE6" s="24"/>
      <c r="AF6" s="24"/>
      <c r="AG6" s="24"/>
      <c r="AH6" s="24"/>
      <c r="AI6" s="24"/>
      <c r="AJ6" s="7"/>
      <c r="AK6" s="98"/>
      <c r="AL6" s="98"/>
      <c r="AM6" s="98"/>
    </row>
    <row r="7" spans="2:46" s="20" customFormat="1" ht="15" customHeight="1">
      <c r="B7" s="279" t="s">
        <v>99</v>
      </c>
      <c r="C7" s="279"/>
      <c r="D7" s="279"/>
      <c r="E7" s="279"/>
      <c r="F7" s="279"/>
      <c r="G7" s="279"/>
      <c r="H7" s="279"/>
      <c r="I7" s="279"/>
      <c r="J7" s="279"/>
      <c r="K7" s="279"/>
      <c r="L7" s="279"/>
      <c r="M7" s="279"/>
      <c r="N7" s="279"/>
      <c r="O7" s="279"/>
      <c r="P7" s="279"/>
      <c r="Q7" s="41"/>
      <c r="R7" s="42"/>
      <c r="S7" s="41"/>
      <c r="T7" s="42"/>
      <c r="U7" s="41"/>
      <c r="V7" s="41"/>
      <c r="W7" s="41"/>
      <c r="X7" s="43"/>
      <c r="AA7" s="21"/>
      <c r="AB7" s="22"/>
      <c r="AC7" s="22"/>
      <c r="AD7" s="22"/>
      <c r="AE7" s="23"/>
      <c r="AF7" s="22"/>
      <c r="AG7" s="22"/>
      <c r="AH7" s="22"/>
      <c r="AI7" s="23"/>
      <c r="AJ7" s="160"/>
      <c r="AK7" s="33"/>
      <c r="AL7" s="33"/>
      <c r="AM7" s="33"/>
    </row>
    <row r="8" spans="2:46" s="20" customFormat="1" ht="6" customHeight="1" thickBot="1"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1"/>
      <c r="R8" s="42"/>
      <c r="S8" s="41"/>
      <c r="T8" s="42"/>
      <c r="U8" s="41"/>
      <c r="V8" s="41"/>
      <c r="W8" s="41"/>
      <c r="X8" s="43"/>
      <c r="AA8" s="21"/>
      <c r="AB8" s="22"/>
      <c r="AC8" s="22"/>
      <c r="AD8" s="22"/>
      <c r="AE8" s="23"/>
      <c r="AF8" s="22"/>
      <c r="AG8" s="22"/>
      <c r="AH8" s="22"/>
      <c r="AI8" s="23"/>
      <c r="AJ8" s="160"/>
      <c r="AK8" s="33"/>
      <c r="AL8" s="33"/>
      <c r="AM8" s="33"/>
    </row>
    <row r="9" spans="2:46" ht="11.25" customHeight="1">
      <c r="B9" s="270" t="s">
        <v>22</v>
      </c>
      <c r="C9" s="285" t="s">
        <v>60</v>
      </c>
      <c r="D9" s="276" t="s">
        <v>40</v>
      </c>
      <c r="E9" s="266" t="s">
        <v>0</v>
      </c>
      <c r="F9" s="268" t="s">
        <v>1</v>
      </c>
      <c r="G9" s="179" t="s">
        <v>58</v>
      </c>
      <c r="H9" s="246" t="s">
        <v>3</v>
      </c>
      <c r="I9" s="260" t="s">
        <v>4</v>
      </c>
      <c r="J9" s="261"/>
      <c r="K9" s="261"/>
      <c r="L9" s="261"/>
      <c r="M9" s="261"/>
      <c r="N9" s="262"/>
      <c r="O9" s="282" t="s">
        <v>5</v>
      </c>
      <c r="P9" s="261"/>
      <c r="Q9" s="261"/>
      <c r="R9" s="261"/>
      <c r="S9" s="261"/>
      <c r="T9" s="283"/>
      <c r="U9" s="246" t="s">
        <v>6</v>
      </c>
      <c r="V9" s="170" t="s">
        <v>77</v>
      </c>
      <c r="W9" s="274" t="s">
        <v>37</v>
      </c>
      <c r="X9" s="248" t="s">
        <v>38</v>
      </c>
      <c r="AA9" s="9"/>
      <c r="AB9" s="46"/>
      <c r="AC9" s="46"/>
      <c r="AD9" s="46"/>
      <c r="AE9" s="47"/>
      <c r="AF9" s="46"/>
      <c r="AG9" s="46"/>
      <c r="AH9" s="46"/>
      <c r="AI9" s="47"/>
    </row>
    <row r="10" spans="2:46" ht="11.25" customHeight="1" thickBot="1">
      <c r="B10" s="271"/>
      <c r="C10" s="286"/>
      <c r="D10" s="277"/>
      <c r="E10" s="267"/>
      <c r="F10" s="269"/>
      <c r="G10" s="180" t="s">
        <v>57</v>
      </c>
      <c r="H10" s="263"/>
      <c r="I10" s="250">
        <v>1</v>
      </c>
      <c r="J10" s="251"/>
      <c r="K10" s="252">
        <v>2</v>
      </c>
      <c r="L10" s="253"/>
      <c r="M10" s="253">
        <v>3</v>
      </c>
      <c r="N10" s="254"/>
      <c r="O10" s="255">
        <v>1</v>
      </c>
      <c r="P10" s="256"/>
      <c r="Q10" s="253">
        <v>2</v>
      </c>
      <c r="R10" s="253"/>
      <c r="S10" s="253">
        <v>3</v>
      </c>
      <c r="T10" s="257"/>
      <c r="U10" s="247"/>
      <c r="V10" s="171" t="s">
        <v>78</v>
      </c>
      <c r="W10" s="275"/>
      <c r="X10" s="249"/>
      <c r="AA10" s="9"/>
      <c r="AB10" s="46"/>
      <c r="AC10" s="46"/>
      <c r="AD10" s="46"/>
      <c r="AE10" s="47" t="s">
        <v>61</v>
      </c>
      <c r="AF10" s="46"/>
      <c r="AG10" s="46"/>
      <c r="AH10" s="46"/>
      <c r="AI10" s="47" t="s">
        <v>62</v>
      </c>
      <c r="AJ10" s="8" t="s">
        <v>63</v>
      </c>
      <c r="AK10" s="32" t="s">
        <v>34</v>
      </c>
      <c r="AL10" s="32" t="s">
        <v>35</v>
      </c>
      <c r="AM10" s="32" t="s">
        <v>36</v>
      </c>
    </row>
    <row r="11" spans="2:46" s="19" customFormat="1" ht="15.75" customHeight="1" thickBot="1">
      <c r="B11" s="201" t="s">
        <v>91</v>
      </c>
      <c r="C11" s="208" t="str">
        <f>_xlfn.IFNA(VLOOKUP($E11,'protokół WAGI'!$C$9:$I$20,7,0),"")</f>
        <v/>
      </c>
      <c r="D11" s="52" t="str">
        <f>_xlfn.IFNA(VLOOKUP($E11,'protokół WAGI'!$C$9:$J$20,8,0),"")</f>
        <v/>
      </c>
      <c r="E11" s="115"/>
      <c r="F11" s="116" t="str">
        <f>_xlfn.IFNA(VLOOKUP($E11,'protokół WAGI'!$C$9:$I$20,3,0),"")</f>
        <v/>
      </c>
      <c r="G11" s="116" t="str">
        <f>$B$7</f>
        <v>CLKS Mazovia Ciechanów</v>
      </c>
      <c r="H11" s="117" t="str">
        <f>_xlfn.IFNA(VLOOKUP($E11,'protokół WAGI'!$C$9:$I$20,4,0),"")</f>
        <v/>
      </c>
      <c r="I11" s="206" t="str">
        <f>_xlfn.IFNA(VLOOKUP($E11,'protokół WAGI'!$C$9:$I$20,5,0),"")</f>
        <v/>
      </c>
      <c r="J11" s="119"/>
      <c r="K11" s="120"/>
      <c r="L11" s="119"/>
      <c r="M11" s="118"/>
      <c r="N11" s="123"/>
      <c r="O11" s="205" t="str">
        <f>_xlfn.IFNA(VLOOKUP($E11,'protokół WAGI'!$C$9:$I$20,6,0),"")</f>
        <v/>
      </c>
      <c r="P11" s="121"/>
      <c r="Q11" s="122"/>
      <c r="R11" s="121"/>
      <c r="S11" s="122"/>
      <c r="T11" s="123"/>
      <c r="U11" s="154" t="str">
        <f t="shared" ref="U11:U16" si="0">IF(H11="","",(AE11+AI11))</f>
        <v/>
      </c>
      <c r="V11" s="202">
        <f>IFERROR(AA11,"")</f>
        <v>1</v>
      </c>
      <c r="W11" s="191" t="str">
        <f>IF(H11="","",IF(I11="","",ROUND(AA11*AM11,2)*Z11))</f>
        <v/>
      </c>
      <c r="X11" s="192" t="str">
        <f>IF(H11=""," ",ROUND(AA11*U11,2)*Z11)</f>
        <v xml:space="preserve"> </v>
      </c>
      <c r="Y11" s="113"/>
      <c r="Z11" s="66">
        <f t="shared" ref="Z11:Z16" si="1">IF(D11="K",1.4,1)</f>
        <v>1</v>
      </c>
      <c r="AA11" s="67">
        <f t="shared" ref="AA11:AA13" si="2">IF(H11&lt;193.609,10^(0.722762521*((LOG10(H11/193.609))^2)),1)</f>
        <v>1</v>
      </c>
      <c r="AB11" s="17">
        <f t="shared" ref="AB11:AB16" si="3">IF(J11="z",I11,IF(J11="x",I11*(-1),0))</f>
        <v>0</v>
      </c>
      <c r="AC11" s="17">
        <f t="shared" ref="AC11:AC16" si="4">IF(L11="z",K11,IF(L11="x",K11*(-1),0))</f>
        <v>0</v>
      </c>
      <c r="AD11" s="17">
        <f t="shared" ref="AD11:AD16" si="5">IF(N11="z",M11,IF(N11="x",M11*(-1),0))</f>
        <v>0</v>
      </c>
      <c r="AE11" s="18">
        <f t="shared" ref="AE11:AE16" si="6">IF(AND(AB11&lt;0,AC11&lt;0,AD11&lt;0),0,MAX(AB11:AD11))</f>
        <v>0</v>
      </c>
      <c r="AF11" s="17">
        <f t="shared" ref="AF11:AF16" si="7">IF(P11="z",O11,IF(P11="x",O11*(-1),0))</f>
        <v>0</v>
      </c>
      <c r="AG11" s="17">
        <f t="shared" ref="AG11:AG16" si="8">IF(R11="z",Q11,IF(R11="x",Q11*(-1),0))</f>
        <v>0</v>
      </c>
      <c r="AH11" s="17">
        <f t="shared" ref="AH11:AH16" si="9">IF(T11="z",S11,IF(T11="x",S11*(-1),0))</f>
        <v>0</v>
      </c>
      <c r="AI11" s="68">
        <f t="shared" ref="AI11:AI16" si="10">IF(AND(AF11&lt;0,AG11&lt;0,AH11&lt;0),0,MAX(AF11:AH11))</f>
        <v>0</v>
      </c>
      <c r="AJ11" s="159">
        <f>AE11+AI11</f>
        <v>0</v>
      </c>
      <c r="AK11" s="34" t="e">
        <f t="shared" ref="AK11:AK16" si="11">IF(ISTEXT(N11),AE11,LARGE(I11:M11,1))</f>
        <v>#NUM!</v>
      </c>
      <c r="AL11" s="34" t="e">
        <f t="shared" ref="AL11:AL16" si="12">IF(ISTEXT(T11),AI11,LARGE(O11:S11,1))</f>
        <v>#NUM!</v>
      </c>
      <c r="AM11" s="34" t="e">
        <f t="shared" ref="AM11:AM16" si="13">AK11+AL11</f>
        <v>#NUM!</v>
      </c>
    </row>
    <row r="12" spans="2:46" s="19" customFormat="1" ht="15.75" customHeight="1" thickBot="1">
      <c r="B12" s="50" t="s">
        <v>92</v>
      </c>
      <c r="C12" s="181" t="str">
        <f>_xlfn.IFNA(VLOOKUP($E12,'protokół WAGI'!$C$9:$I$20,7,0),"")</f>
        <v/>
      </c>
      <c r="D12" s="52" t="str">
        <f>_xlfn.IFNA(VLOOKUP($E12,'protokół WAGI'!$C$9:$J$20,8,0),"")</f>
        <v/>
      </c>
      <c r="E12" s="51"/>
      <c r="F12" s="52" t="str">
        <f>_xlfn.IFNA(VLOOKUP($E12,'protokół WAGI'!$C$9:$I$20,3,0),"")</f>
        <v/>
      </c>
      <c r="G12" s="183" t="str">
        <f>$B$7</f>
        <v>CLKS Mazovia Ciechanów</v>
      </c>
      <c r="H12" s="53" t="str">
        <f>_xlfn.IFNA(VLOOKUP($E12,'protokół WAGI'!$C$9:$I$20,4,0),"")</f>
        <v/>
      </c>
      <c r="I12" s="209" t="str">
        <f>_xlfn.IFNA(VLOOKUP($E12,'protokół WAGI'!$C$9:$I$20,5,0),"")</f>
        <v/>
      </c>
      <c r="J12" s="185"/>
      <c r="K12" s="186"/>
      <c r="L12" s="55"/>
      <c r="M12" s="184"/>
      <c r="N12" s="190"/>
      <c r="O12" s="207" t="str">
        <f>_xlfn.IFNA(VLOOKUP($E12,'protokół WAGI'!$C$9:$I$20,6,0),"")</f>
        <v/>
      </c>
      <c r="P12" s="189"/>
      <c r="Q12" s="61"/>
      <c r="R12" s="60"/>
      <c r="S12" s="61"/>
      <c r="T12" s="62"/>
      <c r="U12" s="156" t="str">
        <f t="shared" si="0"/>
        <v/>
      </c>
      <c r="V12" s="203">
        <f t="shared" ref="V12:V16" si="14">IFERROR(AA12,"")</f>
        <v>1</v>
      </c>
      <c r="W12" s="174" t="str">
        <f t="shared" ref="W12:W16" si="15">IF(H12="","",IF(I12="","",ROUND(AA12*AM12,2)*Z12))</f>
        <v/>
      </c>
      <c r="X12" s="169" t="str">
        <f t="shared" ref="X12:X16" si="16">IF(H12=""," ",ROUND(AA12*U12,2)*Z12)</f>
        <v xml:space="preserve"> </v>
      </c>
      <c r="Z12" s="66">
        <f t="shared" si="1"/>
        <v>1</v>
      </c>
      <c r="AA12" s="67">
        <f t="shared" si="2"/>
        <v>1</v>
      </c>
      <c r="AB12" s="17">
        <f t="shared" si="3"/>
        <v>0</v>
      </c>
      <c r="AC12" s="17">
        <f t="shared" si="4"/>
        <v>0</v>
      </c>
      <c r="AD12" s="17">
        <f t="shared" si="5"/>
        <v>0</v>
      </c>
      <c r="AE12" s="18">
        <f t="shared" si="6"/>
        <v>0</v>
      </c>
      <c r="AF12" s="17">
        <f t="shared" si="7"/>
        <v>0</v>
      </c>
      <c r="AG12" s="17">
        <f t="shared" si="8"/>
        <v>0</v>
      </c>
      <c r="AH12" s="17">
        <f t="shared" si="9"/>
        <v>0</v>
      </c>
      <c r="AI12" s="68">
        <f t="shared" si="10"/>
        <v>0</v>
      </c>
      <c r="AJ12" s="159">
        <f t="shared" ref="AJ12:AJ16" si="17">AE12+AI12</f>
        <v>0</v>
      </c>
      <c r="AK12" s="34" t="e">
        <f t="shared" si="11"/>
        <v>#NUM!</v>
      </c>
      <c r="AL12" s="34" t="e">
        <f t="shared" si="12"/>
        <v>#NUM!</v>
      </c>
      <c r="AM12" s="34" t="e">
        <f t="shared" si="13"/>
        <v>#NUM!</v>
      </c>
    </row>
    <row r="13" spans="2:46" s="19" customFormat="1" ht="15.75" customHeight="1" thickBot="1">
      <c r="B13" s="50" t="s">
        <v>93</v>
      </c>
      <c r="C13" s="181" t="str">
        <f>_xlfn.IFNA(VLOOKUP($E13,'protokół WAGI'!$C$9:$I$20,7,0),"")</f>
        <v/>
      </c>
      <c r="D13" s="52" t="str">
        <f>_xlfn.IFNA(VLOOKUP($E13,'protokół WAGI'!$C$9:$J$20,8,0),"")</f>
        <v/>
      </c>
      <c r="E13" s="51"/>
      <c r="F13" s="52" t="str">
        <f>_xlfn.IFNA(VLOOKUP($E13,'protokół WAGI'!$C$9:$I$20,3,0),"")</f>
        <v/>
      </c>
      <c r="G13" s="183" t="str">
        <f>$B$7</f>
        <v>CLKS Mazovia Ciechanów</v>
      </c>
      <c r="H13" s="53" t="str">
        <f>_xlfn.IFNA(VLOOKUP($E13,'protokół WAGI'!$C$9:$I$20,4,0),"")</f>
        <v/>
      </c>
      <c r="I13" s="209" t="str">
        <f>_xlfn.IFNA(VLOOKUP($E13,'protokół WAGI'!$C$9:$I$20,5,0),"")</f>
        <v/>
      </c>
      <c r="J13" s="185"/>
      <c r="K13" s="186"/>
      <c r="L13" s="55"/>
      <c r="M13" s="184"/>
      <c r="N13" s="190"/>
      <c r="O13" s="207" t="str">
        <f>_xlfn.IFNA(VLOOKUP($E13,'protokół WAGI'!$C$9:$I$20,6,0),"")</f>
        <v/>
      </c>
      <c r="P13" s="189"/>
      <c r="Q13" s="61"/>
      <c r="R13" s="60"/>
      <c r="S13" s="61"/>
      <c r="T13" s="62"/>
      <c r="U13" s="156" t="str">
        <f t="shared" si="0"/>
        <v/>
      </c>
      <c r="V13" s="203">
        <f t="shared" si="14"/>
        <v>1</v>
      </c>
      <c r="W13" s="174" t="str">
        <f t="shared" si="15"/>
        <v/>
      </c>
      <c r="X13" s="169" t="str">
        <f t="shared" si="16"/>
        <v xml:space="preserve"> </v>
      </c>
      <c r="Z13" s="66">
        <f t="shared" si="1"/>
        <v>1</v>
      </c>
      <c r="AA13" s="67">
        <f t="shared" si="2"/>
        <v>1</v>
      </c>
      <c r="AB13" s="17">
        <f t="shared" si="3"/>
        <v>0</v>
      </c>
      <c r="AC13" s="17">
        <f t="shared" si="4"/>
        <v>0</v>
      </c>
      <c r="AD13" s="17">
        <f t="shared" si="5"/>
        <v>0</v>
      </c>
      <c r="AE13" s="18">
        <f t="shared" si="6"/>
        <v>0</v>
      </c>
      <c r="AF13" s="17">
        <f t="shared" si="7"/>
        <v>0</v>
      </c>
      <c r="AG13" s="17">
        <f t="shared" si="8"/>
        <v>0</v>
      </c>
      <c r="AH13" s="17">
        <f t="shared" si="9"/>
        <v>0</v>
      </c>
      <c r="AI13" s="68">
        <f t="shared" si="10"/>
        <v>0</v>
      </c>
      <c r="AJ13" s="159">
        <f t="shared" si="17"/>
        <v>0</v>
      </c>
      <c r="AK13" s="34" t="e">
        <f t="shared" si="11"/>
        <v>#NUM!</v>
      </c>
      <c r="AL13" s="34" t="e">
        <f t="shared" si="12"/>
        <v>#NUM!</v>
      </c>
      <c r="AM13" s="34" t="e">
        <f t="shared" si="13"/>
        <v>#NUM!</v>
      </c>
    </row>
    <row r="14" spans="2:46" s="19" customFormat="1" ht="15.75" customHeight="1" thickBot="1">
      <c r="B14" s="50" t="s">
        <v>94</v>
      </c>
      <c r="C14" s="181" t="str">
        <f>_xlfn.IFNA(VLOOKUP($E14,'protokół WAGI'!$C$9:$I$20,7,0),"")</f>
        <v/>
      </c>
      <c r="D14" s="52" t="str">
        <f>_xlfn.IFNA(VLOOKUP($E14,'protokół WAGI'!$C$9:$J$20,8,0),"")</f>
        <v/>
      </c>
      <c r="E14" s="51"/>
      <c r="F14" s="52" t="str">
        <f>_xlfn.IFNA(VLOOKUP($E14,'protokół WAGI'!$C$9:$I$20,3,0),"")</f>
        <v/>
      </c>
      <c r="G14" s="183" t="str">
        <f>$B$7</f>
        <v>CLKS Mazovia Ciechanów</v>
      </c>
      <c r="H14" s="53" t="str">
        <f>_xlfn.IFNA(VLOOKUP($E14,'protokół WAGI'!$C$9:$I$20,4,0),"")</f>
        <v/>
      </c>
      <c r="I14" s="209" t="str">
        <f>_xlfn.IFNA(VLOOKUP($E14,'protokół WAGI'!$C$9:$I$20,5,0),"")</f>
        <v/>
      </c>
      <c r="J14" s="185"/>
      <c r="K14" s="186"/>
      <c r="L14" s="55"/>
      <c r="M14" s="184"/>
      <c r="N14" s="190"/>
      <c r="O14" s="207" t="str">
        <f>_xlfn.IFNA(VLOOKUP($E14,'protokół WAGI'!$C$9:$I$20,6,0),"")</f>
        <v/>
      </c>
      <c r="P14" s="189"/>
      <c r="Q14" s="133"/>
      <c r="R14" s="132"/>
      <c r="S14" s="133"/>
      <c r="T14" s="131"/>
      <c r="U14" s="156" t="str">
        <f t="shared" si="0"/>
        <v/>
      </c>
      <c r="V14" s="203">
        <f t="shared" si="14"/>
        <v>1</v>
      </c>
      <c r="W14" s="174" t="str">
        <f t="shared" si="15"/>
        <v/>
      </c>
      <c r="X14" s="169" t="str">
        <f t="shared" si="16"/>
        <v xml:space="preserve"> </v>
      </c>
      <c r="Z14" s="127">
        <f t="shared" si="1"/>
        <v>1</v>
      </c>
      <c r="AA14" s="67">
        <f>IF(H14&lt;193.609,10^(0.722762521*((LOG10(H14/193.609))^2)),1)</f>
        <v>1</v>
      </c>
      <c r="AB14" s="17">
        <f t="shared" si="3"/>
        <v>0</v>
      </c>
      <c r="AC14" s="17">
        <f t="shared" si="4"/>
        <v>0</v>
      </c>
      <c r="AD14" s="17">
        <f t="shared" si="5"/>
        <v>0</v>
      </c>
      <c r="AE14" s="18">
        <f t="shared" si="6"/>
        <v>0</v>
      </c>
      <c r="AF14" s="17">
        <f t="shared" si="7"/>
        <v>0</v>
      </c>
      <c r="AG14" s="17">
        <f t="shared" si="8"/>
        <v>0</v>
      </c>
      <c r="AH14" s="17">
        <f t="shared" si="9"/>
        <v>0</v>
      </c>
      <c r="AI14" s="68">
        <f t="shared" si="10"/>
        <v>0</v>
      </c>
      <c r="AJ14" s="159">
        <f t="shared" si="17"/>
        <v>0</v>
      </c>
      <c r="AK14" s="34" t="e">
        <f t="shared" si="11"/>
        <v>#NUM!</v>
      </c>
      <c r="AL14" s="34" t="e">
        <f t="shared" si="12"/>
        <v>#NUM!</v>
      </c>
      <c r="AM14" s="34" t="e">
        <f t="shared" si="13"/>
        <v>#NUM!</v>
      </c>
      <c r="AO14" s="113"/>
    </row>
    <row r="15" spans="2:46" s="19" customFormat="1" ht="15.75" customHeight="1" thickBot="1">
      <c r="B15" s="50" t="s">
        <v>95</v>
      </c>
      <c r="C15" s="181" t="str">
        <f>_xlfn.IFNA(VLOOKUP($E15,'protokół WAGI'!$C$9:$I$20,7,0),"")</f>
        <v/>
      </c>
      <c r="D15" s="52" t="str">
        <f>_xlfn.IFNA(VLOOKUP($E15,'protokół WAGI'!$C$9:$J$20,8,0),"")</f>
        <v/>
      </c>
      <c r="E15" s="51"/>
      <c r="F15" s="52" t="str">
        <f>_xlfn.IFNA(VLOOKUP($E15,'protokół WAGI'!$C$9:$I$20,3,0),"")</f>
        <v/>
      </c>
      <c r="G15" s="183" t="str">
        <f>$B$7</f>
        <v>CLKS Mazovia Ciechanów</v>
      </c>
      <c r="H15" s="53" t="str">
        <f>_xlfn.IFNA(VLOOKUP($E15,'protokół WAGI'!$C$9:$I$20,4,0),"")</f>
        <v/>
      </c>
      <c r="I15" s="209" t="str">
        <f>_xlfn.IFNA(VLOOKUP($E15,'protokół WAGI'!$C$9:$I$20,5,0),"")</f>
        <v/>
      </c>
      <c r="J15" s="185"/>
      <c r="K15" s="186"/>
      <c r="L15" s="55"/>
      <c r="M15" s="184"/>
      <c r="N15" s="190"/>
      <c r="O15" s="207" t="str">
        <f>_xlfn.IFNA(VLOOKUP($E15,'protokół WAGI'!$C$9:$I$20,6,0),"")</f>
        <v/>
      </c>
      <c r="P15" s="189"/>
      <c r="Q15" s="61"/>
      <c r="R15" s="60"/>
      <c r="S15" s="61"/>
      <c r="T15" s="62"/>
      <c r="U15" s="156" t="str">
        <f t="shared" si="0"/>
        <v/>
      </c>
      <c r="V15" s="203">
        <f t="shared" si="14"/>
        <v>1</v>
      </c>
      <c r="W15" s="174" t="str">
        <f t="shared" si="15"/>
        <v/>
      </c>
      <c r="X15" s="169" t="str">
        <f t="shared" si="16"/>
        <v xml:space="preserve"> </v>
      </c>
      <c r="Z15" s="66">
        <f t="shared" si="1"/>
        <v>1</v>
      </c>
      <c r="AA15" s="67">
        <f>IF(H15&lt;193.609,10^(0.722762521*((LOG10(H15/193.609))^2)),1)</f>
        <v>1</v>
      </c>
      <c r="AB15" s="17">
        <f t="shared" si="3"/>
        <v>0</v>
      </c>
      <c r="AC15" s="17">
        <f t="shared" si="4"/>
        <v>0</v>
      </c>
      <c r="AD15" s="17">
        <f t="shared" si="5"/>
        <v>0</v>
      </c>
      <c r="AE15" s="18">
        <f t="shared" si="6"/>
        <v>0</v>
      </c>
      <c r="AF15" s="17">
        <f t="shared" si="7"/>
        <v>0</v>
      </c>
      <c r="AG15" s="17">
        <f t="shared" si="8"/>
        <v>0</v>
      </c>
      <c r="AH15" s="17">
        <f t="shared" si="9"/>
        <v>0</v>
      </c>
      <c r="AI15" s="68">
        <f t="shared" si="10"/>
        <v>0</v>
      </c>
      <c r="AJ15" s="159">
        <f t="shared" si="17"/>
        <v>0</v>
      </c>
      <c r="AK15" s="34" t="e">
        <f t="shared" si="11"/>
        <v>#NUM!</v>
      </c>
      <c r="AL15" s="34" t="e">
        <f t="shared" si="12"/>
        <v>#NUM!</v>
      </c>
      <c r="AM15" s="34" t="e">
        <f t="shared" si="13"/>
        <v>#NUM!</v>
      </c>
    </row>
    <row r="16" spans="2:46" s="19" customFormat="1" ht="15.75" customHeight="1" thickBot="1">
      <c r="B16" s="194" t="s">
        <v>96</v>
      </c>
      <c r="C16" s="213" t="str">
        <f>_xlfn.IFNA(VLOOKUP($E16,'protokół WAGI'!$C$9:$I$20,7,0),"")</f>
        <v/>
      </c>
      <c r="D16" s="168" t="str">
        <f>_xlfn.IFNA(VLOOKUP($E16,'protokół WAGI'!$C$9:$J$20,8,0),"")</f>
        <v/>
      </c>
      <c r="E16" s="134"/>
      <c r="F16" s="135" t="str">
        <f>_xlfn.IFNA(VLOOKUP($E16,'protokół WAGI'!$C$9:$I$20,3,0),"")</f>
        <v/>
      </c>
      <c r="G16" s="135" t="str">
        <f>$B$7</f>
        <v>CLKS Mazovia Ciechanów</v>
      </c>
      <c r="H16" s="212" t="str">
        <f>_xlfn.IFNA(VLOOKUP($E16,'protokół WAGI'!$C$9:$I$20,4,0),"")</f>
        <v/>
      </c>
      <c r="I16" s="211" t="str">
        <f>_xlfn.IFNA(VLOOKUP($E16,'protokół WAGI'!$C$9:$I$20,5,0),"")</f>
        <v/>
      </c>
      <c r="J16" s="137"/>
      <c r="K16" s="138"/>
      <c r="L16" s="137"/>
      <c r="M16" s="136"/>
      <c r="N16" s="141"/>
      <c r="O16" s="210" t="str">
        <f>_xlfn.IFNA(VLOOKUP($E16,'protokół WAGI'!$C$9:$I$20,6,0),"")</f>
        <v/>
      </c>
      <c r="P16" s="139"/>
      <c r="Q16" s="140"/>
      <c r="R16" s="139"/>
      <c r="S16" s="140"/>
      <c r="T16" s="141"/>
      <c r="U16" s="157" t="str">
        <f t="shared" si="0"/>
        <v/>
      </c>
      <c r="V16" s="204">
        <f t="shared" si="14"/>
        <v>1</v>
      </c>
      <c r="W16" s="175" t="str">
        <f t="shared" si="15"/>
        <v/>
      </c>
      <c r="X16" s="176" t="str">
        <f t="shared" si="16"/>
        <v xml:space="preserve"> </v>
      </c>
      <c r="Z16" s="66">
        <f t="shared" si="1"/>
        <v>1</v>
      </c>
      <c r="AA16" s="67">
        <f>IF(H16&lt;193.609,10^(0.722762521*((LOG10(H16/193.609))^2)),1)</f>
        <v>1</v>
      </c>
      <c r="AB16" s="70">
        <f t="shared" si="3"/>
        <v>0</v>
      </c>
      <c r="AC16" s="70">
        <f t="shared" si="4"/>
        <v>0</v>
      </c>
      <c r="AD16" s="70">
        <f t="shared" si="5"/>
        <v>0</v>
      </c>
      <c r="AE16" s="18">
        <f t="shared" si="6"/>
        <v>0</v>
      </c>
      <c r="AF16" s="17">
        <f t="shared" si="7"/>
        <v>0</v>
      </c>
      <c r="AG16" s="17">
        <f t="shared" si="8"/>
        <v>0</v>
      </c>
      <c r="AH16" s="17">
        <f t="shared" si="9"/>
        <v>0</v>
      </c>
      <c r="AI16" s="68">
        <f t="shared" si="10"/>
        <v>0</v>
      </c>
      <c r="AJ16" s="159">
        <f t="shared" si="17"/>
        <v>0</v>
      </c>
      <c r="AK16" s="34" t="e">
        <f t="shared" si="11"/>
        <v>#NUM!</v>
      </c>
      <c r="AL16" s="34" t="e">
        <f t="shared" si="12"/>
        <v>#NUM!</v>
      </c>
      <c r="AM16" s="34" t="e">
        <f t="shared" si="13"/>
        <v>#NUM!</v>
      </c>
    </row>
    <row r="17" spans="2:41" s="19" customFormat="1" ht="16.5" customHeight="1" thickBot="1">
      <c r="B17" s="71"/>
      <c r="C17" s="71"/>
      <c r="D17" s="71"/>
      <c r="E17" s="72"/>
      <c r="F17" s="71"/>
      <c r="G17" s="142" t="str">
        <f>G16</f>
        <v>CLKS Mazovia Ciechanów</v>
      </c>
      <c r="H17" s="73"/>
      <c r="I17" s="74"/>
      <c r="J17" s="75"/>
      <c r="K17" s="74"/>
      <c r="L17" s="76"/>
      <c r="M17" s="74"/>
      <c r="N17" s="75"/>
      <c r="O17" s="74"/>
      <c r="P17" s="75"/>
      <c r="Q17" s="77"/>
      <c r="R17" s="75"/>
      <c r="S17" s="77"/>
      <c r="T17" s="75"/>
      <c r="U17" s="78"/>
      <c r="V17" s="258">
        <f>ROUND(SUM(W11:W16),2)</f>
        <v>0</v>
      </c>
      <c r="W17" s="259"/>
      <c r="X17" s="177">
        <f>ROUND(SUM(X11:X16),2)</f>
        <v>0</v>
      </c>
      <c r="Y17" s="114"/>
      <c r="Z17" s="79"/>
      <c r="AA17" s="67" t="str">
        <f>G11</f>
        <v>CLKS Mazovia Ciechanów</v>
      </c>
      <c r="AB17" s="80"/>
      <c r="AC17" s="80"/>
      <c r="AD17" s="81"/>
      <c r="AE17" s="82"/>
      <c r="AF17" s="17"/>
      <c r="AG17" s="17"/>
      <c r="AH17" s="17"/>
      <c r="AI17" s="18"/>
      <c r="AJ17" s="159"/>
      <c r="AK17" s="35"/>
      <c r="AL17" s="35"/>
      <c r="AM17" s="35"/>
    </row>
    <row r="18" spans="2:41" s="20" customFormat="1" ht="15" customHeight="1">
      <c r="B18" s="279" t="s">
        <v>80</v>
      </c>
      <c r="C18" s="279"/>
      <c r="D18" s="279"/>
      <c r="E18" s="279"/>
      <c r="F18" s="279"/>
      <c r="G18" s="279"/>
      <c r="H18" s="279"/>
      <c r="I18" s="279"/>
      <c r="J18" s="279"/>
      <c r="K18" s="279"/>
      <c r="L18" s="279"/>
      <c r="M18" s="279"/>
      <c r="N18" s="279"/>
      <c r="O18" s="279"/>
      <c r="P18" s="279"/>
      <c r="Q18" s="41"/>
      <c r="R18" s="42"/>
      <c r="S18" s="41"/>
      <c r="T18" s="42"/>
      <c r="U18" s="41"/>
      <c r="V18" s="41"/>
      <c r="W18" s="41"/>
      <c r="X18" s="43"/>
      <c r="AA18" s="21"/>
      <c r="AB18" s="22"/>
      <c r="AC18" s="22"/>
      <c r="AD18" s="22"/>
      <c r="AE18" s="23"/>
      <c r="AF18" s="22"/>
      <c r="AG18" s="22"/>
      <c r="AH18" s="22"/>
      <c r="AI18" s="23"/>
      <c r="AJ18" s="160"/>
      <c r="AK18" s="33"/>
      <c r="AL18" s="33"/>
      <c r="AM18" s="33"/>
    </row>
    <row r="19" spans="2:41" s="20" customFormat="1" ht="6" customHeight="1" thickBot="1">
      <c r="B19" s="40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1"/>
      <c r="R19" s="42"/>
      <c r="S19" s="41"/>
      <c r="T19" s="42"/>
      <c r="U19" s="41"/>
      <c r="V19" s="41"/>
      <c r="W19" s="41"/>
      <c r="X19" s="43"/>
      <c r="AA19" s="21"/>
      <c r="AB19" s="22"/>
      <c r="AC19" s="22"/>
      <c r="AD19" s="22"/>
      <c r="AE19" s="23"/>
      <c r="AF19" s="22"/>
      <c r="AG19" s="22"/>
      <c r="AH19" s="22"/>
      <c r="AI19" s="23"/>
      <c r="AJ19" s="160"/>
      <c r="AK19" s="33"/>
      <c r="AL19" s="33"/>
      <c r="AM19" s="33"/>
    </row>
    <row r="20" spans="2:41" ht="11.25" customHeight="1">
      <c r="B20" s="270" t="s">
        <v>22</v>
      </c>
      <c r="C20" s="285" t="s">
        <v>60</v>
      </c>
      <c r="D20" s="276" t="s">
        <v>40</v>
      </c>
      <c r="E20" s="266" t="s">
        <v>0</v>
      </c>
      <c r="F20" s="268" t="s">
        <v>1</v>
      </c>
      <c r="G20" s="179" t="s">
        <v>58</v>
      </c>
      <c r="H20" s="246" t="s">
        <v>3</v>
      </c>
      <c r="I20" s="260" t="s">
        <v>4</v>
      </c>
      <c r="J20" s="261"/>
      <c r="K20" s="261"/>
      <c r="L20" s="261"/>
      <c r="M20" s="261"/>
      <c r="N20" s="262"/>
      <c r="O20" s="282" t="s">
        <v>5</v>
      </c>
      <c r="P20" s="261"/>
      <c r="Q20" s="261"/>
      <c r="R20" s="261"/>
      <c r="S20" s="261"/>
      <c r="T20" s="283"/>
      <c r="U20" s="246" t="s">
        <v>6</v>
      </c>
      <c r="V20" s="170" t="s">
        <v>77</v>
      </c>
      <c r="W20" s="274" t="s">
        <v>49</v>
      </c>
      <c r="X20" s="248" t="s">
        <v>38</v>
      </c>
      <c r="Z20" s="45"/>
      <c r="AA20" s="9"/>
      <c r="AB20" s="46"/>
      <c r="AC20" s="46"/>
      <c r="AD20" s="46"/>
      <c r="AE20" s="47"/>
      <c r="AF20" s="46"/>
      <c r="AG20" s="46"/>
      <c r="AH20" s="46"/>
      <c r="AI20" s="47"/>
    </row>
    <row r="21" spans="2:41" ht="13.5" thickBot="1">
      <c r="B21" s="271"/>
      <c r="C21" s="286"/>
      <c r="D21" s="277"/>
      <c r="E21" s="267"/>
      <c r="F21" s="269"/>
      <c r="G21" s="180" t="s">
        <v>57</v>
      </c>
      <c r="H21" s="263"/>
      <c r="I21" s="250">
        <v>1</v>
      </c>
      <c r="J21" s="251"/>
      <c r="K21" s="252">
        <v>2</v>
      </c>
      <c r="L21" s="253"/>
      <c r="M21" s="253">
        <v>3</v>
      </c>
      <c r="N21" s="254"/>
      <c r="O21" s="255">
        <v>1</v>
      </c>
      <c r="P21" s="256"/>
      <c r="Q21" s="253">
        <v>2</v>
      </c>
      <c r="R21" s="253"/>
      <c r="S21" s="253">
        <v>3</v>
      </c>
      <c r="T21" s="257"/>
      <c r="U21" s="247"/>
      <c r="V21" s="171" t="s">
        <v>78</v>
      </c>
      <c r="W21" s="275"/>
      <c r="X21" s="249"/>
      <c r="Z21" s="49"/>
      <c r="AA21" s="9"/>
      <c r="AB21" s="46"/>
      <c r="AC21" s="46"/>
      <c r="AD21" s="46"/>
      <c r="AE21" s="47" t="s">
        <v>61</v>
      </c>
      <c r="AF21" s="46"/>
      <c r="AG21" s="46"/>
      <c r="AH21" s="46"/>
      <c r="AI21" s="47" t="s">
        <v>62</v>
      </c>
      <c r="AJ21" s="8" t="s">
        <v>63</v>
      </c>
      <c r="AK21" s="32" t="s">
        <v>34</v>
      </c>
      <c r="AL21" s="32" t="s">
        <v>35</v>
      </c>
      <c r="AM21" s="32" t="s">
        <v>36</v>
      </c>
    </row>
    <row r="22" spans="2:41" s="19" customFormat="1" ht="15.75" customHeight="1" thickBot="1">
      <c r="B22" s="193" t="s">
        <v>91</v>
      </c>
      <c r="C22" s="208" t="str">
        <f>_xlfn.IFNA(VLOOKUP($E22,'protokół WAGI'!$C$9:$I$20,7,0),"")</f>
        <v/>
      </c>
      <c r="D22" s="52" t="str">
        <f>_xlfn.IFNA(VLOOKUP($E22,'protokół WAGI'!$C$9:$J$20,8,0),"")</f>
        <v/>
      </c>
      <c r="E22" s="182"/>
      <c r="F22" s="116" t="str">
        <f>_xlfn.IFNA(VLOOKUP($E22,'protokół WAGI'!$C$9:$I$20,3,0),"")</f>
        <v/>
      </c>
      <c r="G22" s="116" t="str">
        <f>$B$18</f>
        <v>Explosion Impuls Club</v>
      </c>
      <c r="H22" s="117" t="str">
        <f>_xlfn.IFNA(VLOOKUP($E22,'protokół WAGI'!$C$9:$I$20,4,0),"")</f>
        <v/>
      </c>
      <c r="I22" s="206" t="str">
        <f>_xlfn.IFNA(VLOOKUP($E22,'protokół WAGI'!$C$9:$I$20,5,0),"")</f>
        <v/>
      </c>
      <c r="J22" s="185"/>
      <c r="K22" s="186"/>
      <c r="L22" s="187"/>
      <c r="M22" s="224"/>
      <c r="N22" s="188"/>
      <c r="O22" s="205" t="str">
        <f>_xlfn.IFNA(VLOOKUP($E22,'protokół WAGI'!$C$9:$I$20,6,0),"")</f>
        <v/>
      </c>
      <c r="P22" s="189"/>
      <c r="Q22" s="196"/>
      <c r="R22" s="197"/>
      <c r="S22" s="196"/>
      <c r="T22" s="198"/>
      <c r="U22" s="155" t="str">
        <f t="shared" ref="U22:U27" si="18">IF(H22="","",(AE22+AI22))</f>
        <v/>
      </c>
      <c r="V22" s="172">
        <f>IFERROR(AA22,"")</f>
        <v>1</v>
      </c>
      <c r="W22" s="191" t="str">
        <f>IF(H22="","",IF(I22="","",ROUND(AA22*AM22,2)*Z22))</f>
        <v/>
      </c>
      <c r="X22" s="192" t="str">
        <f>IF(H22=""," ",ROUND(AA22*U22,2)*Z22)</f>
        <v xml:space="preserve"> </v>
      </c>
      <c r="Z22" s="127">
        <f t="shared" ref="Z22:Z27" si="19">IF(D22="K",1.4,1)</f>
        <v>1</v>
      </c>
      <c r="AA22" s="67">
        <f>IF(H22&lt;193.609,10^(0.722762521*((LOG10(H22/193.609))^2)),1)</f>
        <v>1</v>
      </c>
      <c r="AB22" s="17">
        <f t="shared" ref="AB22:AB27" si="20">IF(J22="z",I22,IF(J22="x",I22*(-1),0))</f>
        <v>0</v>
      </c>
      <c r="AC22" s="17">
        <f t="shared" ref="AC22:AC27" si="21">IF(L22="z",K22,IF(L22="x",K22*(-1),0))</f>
        <v>0</v>
      </c>
      <c r="AD22" s="17">
        <f t="shared" ref="AD22:AD27" si="22">IF(N22="z",M22,IF(N22="x",M22*(-1),0))</f>
        <v>0</v>
      </c>
      <c r="AE22" s="18">
        <f t="shared" ref="AE22:AE27" si="23">IF(AND(AB22&lt;0,AC22&lt;0,AD22&lt;0),0,MAX(AB22:AD22))</f>
        <v>0</v>
      </c>
      <c r="AF22" s="17">
        <f t="shared" ref="AF22:AF27" si="24">IF(P22="z",O22,IF(P22="x",O22*(-1),0))</f>
        <v>0</v>
      </c>
      <c r="AG22" s="17">
        <f t="shared" ref="AG22:AG27" si="25">IF(R22="z",Q22,IF(R22="x",Q22*(-1),0))</f>
        <v>0</v>
      </c>
      <c r="AH22" s="17">
        <f t="shared" ref="AH22:AH27" si="26">IF(T22="z",S22,IF(T22="x",S22*(-1),0))</f>
        <v>0</v>
      </c>
      <c r="AI22" s="68">
        <f t="shared" ref="AI22:AI27" si="27">IF(AND(AF22&lt;0,AG22&lt;0,AH22&lt;0),0,MAX(AF22:AH22))</f>
        <v>0</v>
      </c>
      <c r="AJ22" s="159">
        <f t="shared" ref="AJ22:AJ27" si="28">AE22+AI22</f>
        <v>0</v>
      </c>
      <c r="AK22" s="34" t="e">
        <f t="shared" ref="AK22:AK27" si="29">IF(ISTEXT(N22),AE22,LARGE(I22:M22,1))</f>
        <v>#NUM!</v>
      </c>
      <c r="AL22" s="34" t="e">
        <f t="shared" ref="AL22:AL27" si="30">IF(ISTEXT(T22),AI22,LARGE(O22:S22,1))</f>
        <v>#NUM!</v>
      </c>
      <c r="AM22" s="34" t="e">
        <f t="shared" ref="AM22:AM27" si="31">AK22+AL22</f>
        <v>#NUM!</v>
      </c>
    </row>
    <row r="23" spans="2:41" s="19" customFormat="1" ht="15.75" customHeight="1" thickBot="1">
      <c r="B23" s="50" t="s">
        <v>92</v>
      </c>
      <c r="C23" s="181" t="str">
        <f>_xlfn.IFNA(VLOOKUP($E23,'protokół WAGI'!$C$9:$I$20,7,0),"")</f>
        <v/>
      </c>
      <c r="D23" s="52" t="str">
        <f>_xlfn.IFNA(VLOOKUP($E23,'protokół WAGI'!$C$9:$J$20,8,0),"")</f>
        <v/>
      </c>
      <c r="E23" s="51"/>
      <c r="F23" s="52" t="str">
        <f>_xlfn.IFNA(VLOOKUP($E23,'protokół WAGI'!$C$9:$I$20,3,0),"")</f>
        <v/>
      </c>
      <c r="G23" s="183" t="str">
        <f>$B$18</f>
        <v>Explosion Impuls Club</v>
      </c>
      <c r="H23" s="53" t="str">
        <f>_xlfn.IFNA(VLOOKUP($E23,'protokół WAGI'!$C$9:$I$20,4,0),"")</f>
        <v/>
      </c>
      <c r="I23" s="209" t="str">
        <f>_xlfn.IFNA(VLOOKUP($E23,'protokół WAGI'!$C$9:$I$20,5,0),"")</f>
        <v/>
      </c>
      <c r="J23" s="55"/>
      <c r="K23" s="56"/>
      <c r="L23" s="55"/>
      <c r="M23" s="54"/>
      <c r="N23" s="69"/>
      <c r="O23" s="207" t="str">
        <f>_xlfn.IFNA(VLOOKUP($E23,'protokół WAGI'!$C$9:$I$20,6,0),"")</f>
        <v/>
      </c>
      <c r="P23" s="60"/>
      <c r="Q23" s="61"/>
      <c r="R23" s="60"/>
      <c r="S23" s="61"/>
      <c r="T23" s="62"/>
      <c r="U23" s="155" t="str">
        <f t="shared" si="18"/>
        <v/>
      </c>
      <c r="V23" s="173">
        <f t="shared" ref="V23:V27" si="32">IFERROR(AA23,"")</f>
        <v>1</v>
      </c>
      <c r="W23" s="174" t="str">
        <f t="shared" ref="W23:W27" si="33">IF(H23="","",IF(I23="","",ROUND(AA23*AM23,2)*Z23))</f>
        <v/>
      </c>
      <c r="X23" s="169" t="str">
        <f t="shared" ref="X23:X27" si="34">IF(H23=""," ",ROUND(AA23*U23,2)*Z23)</f>
        <v xml:space="preserve"> </v>
      </c>
      <c r="Z23" s="66">
        <f t="shared" si="19"/>
        <v>1</v>
      </c>
      <c r="AA23" s="67">
        <f>IF(H23&lt;193.609,10^(0.722762521*((LOG10(H23/193.609))^2)),1)</f>
        <v>1</v>
      </c>
      <c r="AB23" s="17">
        <f t="shared" si="20"/>
        <v>0</v>
      </c>
      <c r="AC23" s="17">
        <f t="shared" si="21"/>
        <v>0</v>
      </c>
      <c r="AD23" s="17">
        <f t="shared" si="22"/>
        <v>0</v>
      </c>
      <c r="AE23" s="18">
        <f t="shared" si="23"/>
        <v>0</v>
      </c>
      <c r="AF23" s="17">
        <f t="shared" si="24"/>
        <v>0</v>
      </c>
      <c r="AG23" s="17">
        <f t="shared" si="25"/>
        <v>0</v>
      </c>
      <c r="AH23" s="17">
        <f t="shared" si="26"/>
        <v>0</v>
      </c>
      <c r="AI23" s="68">
        <f t="shared" si="27"/>
        <v>0</v>
      </c>
      <c r="AJ23" s="159">
        <f t="shared" si="28"/>
        <v>0</v>
      </c>
      <c r="AK23" s="34" t="e">
        <f t="shared" si="29"/>
        <v>#NUM!</v>
      </c>
      <c r="AL23" s="34" t="e">
        <f t="shared" si="30"/>
        <v>#NUM!</v>
      </c>
      <c r="AM23" s="34" t="e">
        <f t="shared" si="31"/>
        <v>#NUM!</v>
      </c>
    </row>
    <row r="24" spans="2:41" s="19" customFormat="1" ht="15.75" customHeight="1" thickBot="1">
      <c r="B24" s="50" t="s">
        <v>93</v>
      </c>
      <c r="C24" s="181" t="str">
        <f>_xlfn.IFNA(VLOOKUP($E24,'protokół WAGI'!$C$9:$I$20,7,0),"")</f>
        <v/>
      </c>
      <c r="D24" s="52" t="str">
        <f>_xlfn.IFNA(VLOOKUP($E24,'protokół WAGI'!$C$9:$J$20,8,0),"")</f>
        <v/>
      </c>
      <c r="E24" s="51"/>
      <c r="F24" s="52" t="str">
        <f>_xlfn.IFNA(VLOOKUP($E24,'protokół WAGI'!$C$9:$I$20,3,0),"")</f>
        <v/>
      </c>
      <c r="G24" s="183" t="str">
        <f>$B$18</f>
        <v>Explosion Impuls Club</v>
      </c>
      <c r="H24" s="53" t="str">
        <f>_xlfn.IFNA(VLOOKUP($E24,'protokół WAGI'!$C$9:$I$20,4,0),"")</f>
        <v/>
      </c>
      <c r="I24" s="209" t="str">
        <f>_xlfn.IFNA(VLOOKUP($E24,'protokół WAGI'!$C$9:$I$20,5,0),"")</f>
        <v/>
      </c>
      <c r="J24" s="55"/>
      <c r="K24" s="56"/>
      <c r="L24" s="55"/>
      <c r="M24" s="54"/>
      <c r="N24" s="62"/>
      <c r="O24" s="207" t="str">
        <f>_xlfn.IFNA(VLOOKUP($E24,'protokół WAGI'!$C$9:$I$20,6,0),"")</f>
        <v/>
      </c>
      <c r="P24" s="60"/>
      <c r="Q24" s="61"/>
      <c r="R24" s="60"/>
      <c r="S24" s="61"/>
      <c r="T24" s="62"/>
      <c r="U24" s="155" t="str">
        <f t="shared" si="18"/>
        <v/>
      </c>
      <c r="V24" s="173">
        <f t="shared" si="32"/>
        <v>1</v>
      </c>
      <c r="W24" s="174" t="str">
        <f t="shared" si="33"/>
        <v/>
      </c>
      <c r="X24" s="169" t="str">
        <f t="shared" si="34"/>
        <v xml:space="preserve"> </v>
      </c>
      <c r="Z24" s="66">
        <f t="shared" si="19"/>
        <v>1</v>
      </c>
      <c r="AA24" s="67">
        <f>IF(H24&lt;193.609,10^(0.722762521*((LOG10(H24/193.609))^2)),1)</f>
        <v>1</v>
      </c>
      <c r="AB24" s="17">
        <f t="shared" si="20"/>
        <v>0</v>
      </c>
      <c r="AC24" s="17">
        <f t="shared" si="21"/>
        <v>0</v>
      </c>
      <c r="AD24" s="17">
        <f t="shared" si="22"/>
        <v>0</v>
      </c>
      <c r="AE24" s="18">
        <f t="shared" si="23"/>
        <v>0</v>
      </c>
      <c r="AF24" s="17">
        <f t="shared" si="24"/>
        <v>0</v>
      </c>
      <c r="AG24" s="17">
        <f t="shared" si="25"/>
        <v>0</v>
      </c>
      <c r="AH24" s="17">
        <f t="shared" si="26"/>
        <v>0</v>
      </c>
      <c r="AI24" s="68">
        <f t="shared" si="27"/>
        <v>0</v>
      </c>
      <c r="AJ24" s="159">
        <f t="shared" si="28"/>
        <v>0</v>
      </c>
      <c r="AK24" s="34" t="e">
        <f t="shared" si="29"/>
        <v>#NUM!</v>
      </c>
      <c r="AL24" s="34" t="e">
        <f t="shared" si="30"/>
        <v>#NUM!</v>
      </c>
      <c r="AM24" s="34" t="e">
        <f t="shared" si="31"/>
        <v>#NUM!</v>
      </c>
    </row>
    <row r="25" spans="2:41" s="19" customFormat="1" ht="15.75" customHeight="1" thickBot="1">
      <c r="B25" s="50" t="s">
        <v>94</v>
      </c>
      <c r="C25" s="181" t="str">
        <f>_xlfn.IFNA(VLOOKUP($E25,'protokół WAGI'!$C$9:$I$20,7,0),"")</f>
        <v/>
      </c>
      <c r="D25" s="52" t="str">
        <f>_xlfn.IFNA(VLOOKUP($E25,'protokół WAGI'!$C$9:$J$20,8,0),"")</f>
        <v/>
      </c>
      <c r="E25" s="51"/>
      <c r="F25" s="52" t="str">
        <f>_xlfn.IFNA(VLOOKUP($E25,'protokół WAGI'!$C$9:$I$20,3,0),"")</f>
        <v/>
      </c>
      <c r="G25" s="183" t="str">
        <f>$B$18</f>
        <v>Explosion Impuls Club</v>
      </c>
      <c r="H25" s="53" t="str">
        <f>_xlfn.IFNA(VLOOKUP($E25,'protokół WAGI'!$C$9:$I$20,4,0),"")</f>
        <v/>
      </c>
      <c r="I25" s="209" t="str">
        <f>_xlfn.IFNA(VLOOKUP($E25,'protokół WAGI'!$C$9:$I$20,5,0),"")</f>
        <v/>
      </c>
      <c r="J25" s="129"/>
      <c r="K25" s="130"/>
      <c r="L25" s="129"/>
      <c r="M25" s="128"/>
      <c r="N25" s="131"/>
      <c r="O25" s="207" t="str">
        <f>_xlfn.IFNA(VLOOKUP($E25,'protokół WAGI'!$C$9:$I$20,6,0),"")</f>
        <v/>
      </c>
      <c r="P25" s="132"/>
      <c r="Q25" s="61"/>
      <c r="R25" s="60"/>
      <c r="S25" s="61"/>
      <c r="T25" s="62"/>
      <c r="U25" s="155" t="str">
        <f t="shared" si="18"/>
        <v/>
      </c>
      <c r="V25" s="173">
        <f t="shared" si="32"/>
        <v>1</v>
      </c>
      <c r="W25" s="174" t="str">
        <f t="shared" si="33"/>
        <v/>
      </c>
      <c r="X25" s="169" t="str">
        <f t="shared" si="34"/>
        <v xml:space="preserve"> </v>
      </c>
      <c r="Z25" s="66">
        <f t="shared" si="19"/>
        <v>1</v>
      </c>
      <c r="AA25" s="67">
        <f>IF(H25&lt;193.609,10^(0.722762521*((LOG10(H25/193.609))^2)),1)</f>
        <v>1</v>
      </c>
      <c r="AB25" s="17">
        <f t="shared" si="20"/>
        <v>0</v>
      </c>
      <c r="AC25" s="17">
        <f t="shared" si="21"/>
        <v>0</v>
      </c>
      <c r="AD25" s="17">
        <f t="shared" si="22"/>
        <v>0</v>
      </c>
      <c r="AE25" s="18">
        <f t="shared" si="23"/>
        <v>0</v>
      </c>
      <c r="AF25" s="17">
        <f t="shared" si="24"/>
        <v>0</v>
      </c>
      <c r="AG25" s="17">
        <f t="shared" si="25"/>
        <v>0</v>
      </c>
      <c r="AH25" s="17">
        <f t="shared" si="26"/>
        <v>0</v>
      </c>
      <c r="AI25" s="68">
        <f t="shared" si="27"/>
        <v>0</v>
      </c>
      <c r="AJ25" s="159">
        <f t="shared" si="28"/>
        <v>0</v>
      </c>
      <c r="AK25" s="34" t="e">
        <f t="shared" si="29"/>
        <v>#NUM!</v>
      </c>
      <c r="AL25" s="34" t="e">
        <f t="shared" si="30"/>
        <v>#NUM!</v>
      </c>
      <c r="AM25" s="34" t="e">
        <f t="shared" si="31"/>
        <v>#NUM!</v>
      </c>
      <c r="AO25" s="113"/>
    </row>
    <row r="26" spans="2:41" s="19" customFormat="1" ht="15.75" customHeight="1" thickBot="1">
      <c r="B26" s="50" t="s">
        <v>95</v>
      </c>
      <c r="C26" s="181" t="str">
        <f>_xlfn.IFNA(VLOOKUP($E26,'protokół WAGI'!$C$9:$I$20,7,0),"")</f>
        <v/>
      </c>
      <c r="D26" s="52" t="str">
        <f>_xlfn.IFNA(VLOOKUP($E26,'protokół WAGI'!$C$9:$J$20,8,0),"")</f>
        <v/>
      </c>
      <c r="E26" s="51"/>
      <c r="F26" s="52" t="str">
        <f>_xlfn.IFNA(VLOOKUP($E26,'protokół WAGI'!$C$9:$I$20,3,0),"")</f>
        <v/>
      </c>
      <c r="G26" s="183" t="str">
        <f>$B$18</f>
        <v>Explosion Impuls Club</v>
      </c>
      <c r="H26" s="53" t="str">
        <f>_xlfn.IFNA(VLOOKUP($E26,'protokół WAGI'!$C$9:$I$20,4,0),"")</f>
        <v/>
      </c>
      <c r="I26" s="209" t="str">
        <f>_xlfn.IFNA(VLOOKUP($E26,'protokół WAGI'!$C$9:$I$20,5,0),"")</f>
        <v/>
      </c>
      <c r="J26" s="55"/>
      <c r="K26" s="56"/>
      <c r="L26" s="55"/>
      <c r="M26" s="54"/>
      <c r="N26" s="62"/>
      <c r="O26" s="207" t="str">
        <f>_xlfn.IFNA(VLOOKUP($E26,'protokół WAGI'!$C$9:$I$20,6,0),"")</f>
        <v/>
      </c>
      <c r="P26" s="60"/>
      <c r="Q26" s="133"/>
      <c r="R26" s="132"/>
      <c r="S26" s="133"/>
      <c r="T26" s="131"/>
      <c r="U26" s="156" t="str">
        <f t="shared" si="18"/>
        <v/>
      </c>
      <c r="V26" s="173">
        <f t="shared" si="32"/>
        <v>1</v>
      </c>
      <c r="W26" s="174" t="str">
        <f t="shared" si="33"/>
        <v/>
      </c>
      <c r="X26" s="169" t="str">
        <f t="shared" si="34"/>
        <v xml:space="preserve"> </v>
      </c>
      <c r="Y26" s="113"/>
      <c r="Z26" s="66">
        <f t="shared" si="19"/>
        <v>1</v>
      </c>
      <c r="AA26" s="67">
        <f>IF(H26&lt;193.609,10^(0.722762521*((LOG10(H26/193.609))^2)),1)</f>
        <v>1</v>
      </c>
      <c r="AB26" s="17">
        <f t="shared" si="20"/>
        <v>0</v>
      </c>
      <c r="AC26" s="17">
        <f t="shared" si="21"/>
        <v>0</v>
      </c>
      <c r="AD26" s="17">
        <f t="shared" si="22"/>
        <v>0</v>
      </c>
      <c r="AE26" s="18">
        <f t="shared" si="23"/>
        <v>0</v>
      </c>
      <c r="AF26" s="17">
        <f t="shared" si="24"/>
        <v>0</v>
      </c>
      <c r="AG26" s="17">
        <f t="shared" si="25"/>
        <v>0</v>
      </c>
      <c r="AH26" s="17">
        <f t="shared" si="26"/>
        <v>0</v>
      </c>
      <c r="AI26" s="68">
        <f t="shared" si="27"/>
        <v>0</v>
      </c>
      <c r="AJ26" s="159">
        <f t="shared" si="28"/>
        <v>0</v>
      </c>
      <c r="AK26" s="34" t="e">
        <f t="shared" si="29"/>
        <v>#NUM!</v>
      </c>
      <c r="AL26" s="34" t="e">
        <f t="shared" si="30"/>
        <v>#NUM!</v>
      </c>
      <c r="AM26" s="34" t="e">
        <f t="shared" si="31"/>
        <v>#NUM!</v>
      </c>
    </row>
    <row r="27" spans="2:41" s="19" customFormat="1" ht="15.75" customHeight="1" thickBot="1">
      <c r="B27" s="194" t="s">
        <v>96</v>
      </c>
      <c r="C27" s="213" t="str">
        <f>_xlfn.IFNA(VLOOKUP($E27,'protokół WAGI'!$C$9:$I$20,7,0),"")</f>
        <v/>
      </c>
      <c r="D27" s="168" t="str">
        <f>_xlfn.IFNA(VLOOKUP($E27,'protokół WAGI'!$C$9:$J$20,8,0),"")</f>
        <v/>
      </c>
      <c r="E27" s="134"/>
      <c r="F27" s="168" t="str">
        <f>_xlfn.IFNA(VLOOKUP($E27,'protokół WAGI'!$C$9:$I$20,3,0),"")</f>
        <v/>
      </c>
      <c r="G27" s="135" t="str">
        <f>$B$18</f>
        <v>Explosion Impuls Club</v>
      </c>
      <c r="H27" s="212" t="str">
        <f>_xlfn.IFNA(VLOOKUP($E27,'protokół WAGI'!$C$9:$I$20,4,0),"")</f>
        <v/>
      </c>
      <c r="I27" s="211" t="str">
        <f>_xlfn.IFNA(VLOOKUP($E27,'protokół WAGI'!$C$9:$I$20,5,0),"")</f>
        <v/>
      </c>
      <c r="J27" s="137"/>
      <c r="K27" s="138"/>
      <c r="L27" s="137"/>
      <c r="M27" s="136"/>
      <c r="N27" s="141"/>
      <c r="O27" s="210" t="str">
        <f>_xlfn.IFNA(VLOOKUP($E27,'protokół WAGI'!$C$9:$I$20,6,0),"")</f>
        <v/>
      </c>
      <c r="P27" s="139"/>
      <c r="Q27" s="140"/>
      <c r="R27" s="139"/>
      <c r="S27" s="140"/>
      <c r="T27" s="141"/>
      <c r="U27" s="157" t="str">
        <f t="shared" si="18"/>
        <v/>
      </c>
      <c r="V27" s="195">
        <f t="shared" si="32"/>
        <v>1</v>
      </c>
      <c r="W27" s="175" t="str">
        <f t="shared" si="33"/>
        <v/>
      </c>
      <c r="X27" s="176" t="str">
        <f t="shared" si="34"/>
        <v xml:space="preserve"> </v>
      </c>
      <c r="Z27" s="66">
        <f t="shared" si="19"/>
        <v>1</v>
      </c>
      <c r="AA27" s="67">
        <f>IF(H27&lt;193.609,10^(0.722762521*((LOG10(H27/193.609))^2)),1)</f>
        <v>1</v>
      </c>
      <c r="AB27" s="70">
        <f t="shared" si="20"/>
        <v>0</v>
      </c>
      <c r="AC27" s="70">
        <f t="shared" si="21"/>
        <v>0</v>
      </c>
      <c r="AD27" s="70">
        <f t="shared" si="22"/>
        <v>0</v>
      </c>
      <c r="AE27" s="18">
        <f t="shared" si="23"/>
        <v>0</v>
      </c>
      <c r="AF27" s="17">
        <f t="shared" si="24"/>
        <v>0</v>
      </c>
      <c r="AG27" s="17">
        <f t="shared" si="25"/>
        <v>0</v>
      </c>
      <c r="AH27" s="17">
        <f t="shared" si="26"/>
        <v>0</v>
      </c>
      <c r="AI27" s="68">
        <f t="shared" si="27"/>
        <v>0</v>
      </c>
      <c r="AJ27" s="159">
        <f t="shared" si="28"/>
        <v>0</v>
      </c>
      <c r="AK27" s="34" t="e">
        <f t="shared" si="29"/>
        <v>#NUM!</v>
      </c>
      <c r="AL27" s="34" t="e">
        <f t="shared" si="30"/>
        <v>#NUM!</v>
      </c>
      <c r="AM27" s="34" t="e">
        <f t="shared" si="31"/>
        <v>#NUM!</v>
      </c>
    </row>
    <row r="28" spans="2:41" s="19" customFormat="1" ht="16.5" customHeight="1" thickBot="1">
      <c r="B28" s="71"/>
      <c r="C28" s="71"/>
      <c r="D28" s="71"/>
      <c r="E28" s="72"/>
      <c r="F28" s="71"/>
      <c r="G28" s="142" t="str">
        <f>G27</f>
        <v>Explosion Impuls Club</v>
      </c>
      <c r="H28" s="73"/>
      <c r="I28" s="74"/>
      <c r="J28" s="75"/>
      <c r="K28" s="74"/>
      <c r="L28" s="76"/>
      <c r="M28" s="74"/>
      <c r="N28" s="75"/>
      <c r="O28" s="74"/>
      <c r="P28" s="75"/>
      <c r="Q28" s="77"/>
      <c r="R28" s="75"/>
      <c r="S28" s="77"/>
      <c r="T28" s="75"/>
      <c r="U28" s="78"/>
      <c r="V28" s="258">
        <f>ROUND(SUM(W22:W27),2)</f>
        <v>0</v>
      </c>
      <c r="W28" s="259"/>
      <c r="X28" s="177">
        <f>ROUND(SUM(X22:X27),2)</f>
        <v>0</v>
      </c>
      <c r="Y28" s="114"/>
      <c r="Z28" s="79"/>
      <c r="AA28" s="67" t="str">
        <f>G22</f>
        <v>Explosion Impuls Club</v>
      </c>
      <c r="AB28" s="80"/>
      <c r="AC28" s="80"/>
      <c r="AD28" s="81"/>
      <c r="AE28" s="82"/>
      <c r="AF28" s="17"/>
      <c r="AG28" s="17"/>
      <c r="AH28" s="17"/>
      <c r="AI28" s="18"/>
      <c r="AJ28" s="159"/>
      <c r="AK28" s="35"/>
      <c r="AL28" s="35"/>
      <c r="AM28" s="35"/>
    </row>
    <row r="29" spans="2:41" s="20" customFormat="1" ht="15" customHeight="1">
      <c r="B29" s="279" t="s">
        <v>76</v>
      </c>
      <c r="C29" s="279"/>
      <c r="D29" s="279"/>
      <c r="E29" s="279"/>
      <c r="F29" s="279"/>
      <c r="G29" s="279"/>
      <c r="H29" s="279"/>
      <c r="I29" s="279"/>
      <c r="J29" s="279"/>
      <c r="K29" s="279"/>
      <c r="L29" s="279"/>
      <c r="M29" s="279"/>
      <c r="N29" s="279"/>
      <c r="O29" s="279"/>
      <c r="P29" s="279"/>
      <c r="Q29" s="41"/>
      <c r="R29" s="42"/>
      <c r="S29" s="41"/>
      <c r="T29" s="42"/>
      <c r="U29" s="41"/>
      <c r="V29" s="41"/>
      <c r="W29" s="41"/>
      <c r="X29" s="43"/>
      <c r="AA29" s="21"/>
      <c r="AB29" s="22"/>
      <c r="AC29" s="22"/>
      <c r="AD29" s="22"/>
      <c r="AE29" s="23"/>
      <c r="AF29" s="22"/>
      <c r="AG29" s="22"/>
      <c r="AH29" s="22"/>
      <c r="AI29" s="23"/>
      <c r="AJ29" s="160"/>
      <c r="AK29" s="33"/>
      <c r="AL29" s="33"/>
      <c r="AM29" s="33"/>
    </row>
    <row r="30" spans="2:41" s="20" customFormat="1" ht="6" customHeight="1" thickBot="1"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1"/>
      <c r="R30" s="42"/>
      <c r="S30" s="41"/>
      <c r="T30" s="42"/>
      <c r="U30" s="41"/>
      <c r="V30" s="41"/>
      <c r="W30" s="41"/>
      <c r="X30" s="43"/>
      <c r="AA30" s="21"/>
      <c r="AB30" s="22"/>
      <c r="AC30" s="22"/>
      <c r="AD30" s="22"/>
      <c r="AE30" s="23"/>
      <c r="AF30" s="22"/>
      <c r="AG30" s="22"/>
      <c r="AH30" s="22"/>
      <c r="AI30" s="23"/>
      <c r="AJ30" s="160"/>
      <c r="AK30" s="33"/>
      <c r="AL30" s="33"/>
      <c r="AM30" s="33"/>
    </row>
    <row r="31" spans="2:41" ht="11.25" customHeight="1">
      <c r="B31" s="270" t="s">
        <v>22</v>
      </c>
      <c r="C31" s="285" t="s">
        <v>60</v>
      </c>
      <c r="D31" s="276" t="s">
        <v>40</v>
      </c>
      <c r="E31" s="266" t="s">
        <v>0</v>
      </c>
      <c r="F31" s="268" t="s">
        <v>1</v>
      </c>
      <c r="G31" s="179" t="s">
        <v>58</v>
      </c>
      <c r="H31" s="246" t="s">
        <v>3</v>
      </c>
      <c r="I31" s="260" t="s">
        <v>4</v>
      </c>
      <c r="J31" s="261"/>
      <c r="K31" s="261"/>
      <c r="L31" s="261"/>
      <c r="M31" s="261"/>
      <c r="N31" s="262"/>
      <c r="O31" s="282" t="s">
        <v>5</v>
      </c>
      <c r="P31" s="261"/>
      <c r="Q31" s="261"/>
      <c r="R31" s="261"/>
      <c r="S31" s="261"/>
      <c r="T31" s="283"/>
      <c r="U31" s="246" t="s">
        <v>6</v>
      </c>
      <c r="V31" s="170" t="s">
        <v>77</v>
      </c>
      <c r="W31" s="274" t="s">
        <v>37</v>
      </c>
      <c r="X31" s="248" t="s">
        <v>38</v>
      </c>
      <c r="AA31" s="9"/>
      <c r="AB31" s="46"/>
      <c r="AC31" s="46"/>
      <c r="AD31" s="46"/>
      <c r="AE31" s="47"/>
      <c r="AF31" s="46"/>
      <c r="AG31" s="46"/>
      <c r="AH31" s="46"/>
      <c r="AI31" s="47"/>
    </row>
    <row r="32" spans="2:41" ht="11.25" customHeight="1" thickBot="1">
      <c r="B32" s="271"/>
      <c r="C32" s="286"/>
      <c r="D32" s="277"/>
      <c r="E32" s="267"/>
      <c r="F32" s="269"/>
      <c r="G32" s="180" t="s">
        <v>57</v>
      </c>
      <c r="H32" s="263"/>
      <c r="I32" s="250">
        <v>1</v>
      </c>
      <c r="J32" s="251"/>
      <c r="K32" s="252">
        <v>2</v>
      </c>
      <c r="L32" s="253"/>
      <c r="M32" s="253">
        <v>3</v>
      </c>
      <c r="N32" s="254"/>
      <c r="O32" s="255">
        <v>1</v>
      </c>
      <c r="P32" s="256"/>
      <c r="Q32" s="253">
        <v>2</v>
      </c>
      <c r="R32" s="253"/>
      <c r="S32" s="253">
        <v>3</v>
      </c>
      <c r="T32" s="257"/>
      <c r="U32" s="247"/>
      <c r="V32" s="171" t="s">
        <v>78</v>
      </c>
      <c r="W32" s="275"/>
      <c r="X32" s="249"/>
      <c r="AA32" s="9"/>
      <c r="AB32" s="46"/>
      <c r="AC32" s="46"/>
      <c r="AD32" s="46"/>
      <c r="AE32" s="47" t="s">
        <v>61</v>
      </c>
      <c r="AF32" s="46"/>
      <c r="AG32" s="46"/>
      <c r="AH32" s="46"/>
      <c r="AI32" s="47" t="s">
        <v>62</v>
      </c>
      <c r="AJ32" s="8" t="s">
        <v>63</v>
      </c>
      <c r="AK32" s="32" t="s">
        <v>34</v>
      </c>
      <c r="AL32" s="32" t="s">
        <v>35</v>
      </c>
      <c r="AM32" s="32" t="s">
        <v>36</v>
      </c>
    </row>
    <row r="33" spans="2:41" s="19" customFormat="1" ht="15.75" customHeight="1" thickBot="1">
      <c r="B33" s="201" t="s">
        <v>91</v>
      </c>
      <c r="C33" s="208" t="str">
        <f>_xlfn.IFNA(VLOOKUP($E33,'protokół WAGI'!$C$9:$I$20,7,0),"")</f>
        <v/>
      </c>
      <c r="D33" s="52" t="str">
        <f>_xlfn.IFNA(VLOOKUP($E33,'protokół WAGI'!$C$9:$J$20,8,0),"")</f>
        <v/>
      </c>
      <c r="E33" s="115"/>
      <c r="F33" s="116" t="str">
        <f>_xlfn.IFNA(VLOOKUP($E33,'protokół WAGI'!$C$9:$I$20,3,0),"")</f>
        <v/>
      </c>
      <c r="G33" s="116" t="str">
        <f>$B$29</f>
        <v>UKS Lotnik Warszawa</v>
      </c>
      <c r="H33" s="117" t="str">
        <f>_xlfn.IFNA(VLOOKUP($E33,'protokół WAGI'!$C$9:$I$20,4,0),"")</f>
        <v/>
      </c>
      <c r="I33" s="206" t="str">
        <f>_xlfn.IFNA(VLOOKUP($E33,'protokół WAGI'!$C$9:$I$20,5,0),"")</f>
        <v/>
      </c>
      <c r="J33" s="119"/>
      <c r="K33" s="120"/>
      <c r="L33" s="119"/>
      <c r="M33" s="118"/>
      <c r="N33" s="123"/>
      <c r="O33" s="205" t="str">
        <f>_xlfn.IFNA(VLOOKUP($E33,'protokół WAGI'!$C$9:$I$20,6,0),"")</f>
        <v/>
      </c>
      <c r="P33" s="121"/>
      <c r="Q33" s="122"/>
      <c r="R33" s="121"/>
      <c r="S33" s="122"/>
      <c r="T33" s="123"/>
      <c r="U33" s="154" t="str">
        <f t="shared" ref="U33:U38" si="35">IF(H33="","",(AE33+AI33))</f>
        <v/>
      </c>
      <c r="V33" s="202">
        <f>IFERROR(AA33,"")</f>
        <v>1</v>
      </c>
      <c r="W33" s="191" t="str">
        <f>IF(H33="","",IF(I33="","",ROUND(AA33*AM33,2)*Z33))</f>
        <v/>
      </c>
      <c r="X33" s="192" t="str">
        <f>IF(H33=""," ",ROUND(AA33*U33,2)*Z33)</f>
        <v xml:space="preserve"> </v>
      </c>
      <c r="Y33" s="113"/>
      <c r="Z33" s="66">
        <f t="shared" ref="Z33:Z38" si="36">IF(D33="K",1.4,1)</f>
        <v>1</v>
      </c>
      <c r="AA33" s="67">
        <f>IF(H33&lt;193.609,10^(0.722762521*((LOG10(H33/193.609))^2)),1)</f>
        <v>1</v>
      </c>
      <c r="AB33" s="17">
        <f t="shared" ref="AB33:AB38" si="37">IF(J33="z",I33,IF(J33="x",I33*(-1),0))</f>
        <v>0</v>
      </c>
      <c r="AC33" s="17">
        <f t="shared" ref="AC33:AC38" si="38">IF(L33="z",K33,IF(L33="x",K33*(-1),0))</f>
        <v>0</v>
      </c>
      <c r="AD33" s="17">
        <f t="shared" ref="AD33:AD38" si="39">IF(N33="z",M33,IF(N33="x",M33*(-1),0))</f>
        <v>0</v>
      </c>
      <c r="AE33" s="18">
        <f t="shared" ref="AE33:AE38" si="40">IF(AND(AB33&lt;0,AC33&lt;0,AD33&lt;0),0,MAX(AB33:AD33))</f>
        <v>0</v>
      </c>
      <c r="AF33" s="17">
        <f t="shared" ref="AF33:AF38" si="41">IF(P33="z",O33,IF(P33="x",O33*(-1),0))</f>
        <v>0</v>
      </c>
      <c r="AG33" s="17">
        <f t="shared" ref="AG33:AG38" si="42">IF(R33="z",Q33,IF(R33="x",Q33*(-1),0))</f>
        <v>0</v>
      </c>
      <c r="AH33" s="17">
        <f t="shared" ref="AH33:AH38" si="43">IF(T33="z",S33,IF(T33="x",S33*(-1),0))</f>
        <v>0</v>
      </c>
      <c r="AI33" s="68">
        <f t="shared" ref="AI33:AI38" si="44">IF(AND(AF33&lt;0,AG33&lt;0,AH33&lt;0),0,MAX(AF33:AH33))</f>
        <v>0</v>
      </c>
      <c r="AJ33" s="159">
        <f>AE33+AI33</f>
        <v>0</v>
      </c>
      <c r="AK33" s="34" t="e">
        <f t="shared" ref="AK33:AK38" si="45">IF(ISTEXT(N33),AE33,LARGE(I33:M33,1))</f>
        <v>#NUM!</v>
      </c>
      <c r="AL33" s="34" t="e">
        <f t="shared" ref="AL33:AL38" si="46">IF(ISTEXT(T33),AI33,LARGE(O33:S33,1))</f>
        <v>#NUM!</v>
      </c>
      <c r="AM33" s="34" t="e">
        <f t="shared" ref="AM33:AM38" si="47">AK33+AL33</f>
        <v>#NUM!</v>
      </c>
    </row>
    <row r="34" spans="2:41" s="19" customFormat="1" ht="15.75" customHeight="1" thickBot="1">
      <c r="B34" s="50" t="s">
        <v>92</v>
      </c>
      <c r="C34" s="181" t="str">
        <f>_xlfn.IFNA(VLOOKUP($E34,'protokół WAGI'!$C$9:$I$20,7,0),"")</f>
        <v/>
      </c>
      <c r="D34" s="52" t="str">
        <f>_xlfn.IFNA(VLOOKUP($E34,'protokół WAGI'!$C$9:$J$20,8,0),"")</f>
        <v/>
      </c>
      <c r="E34" s="51"/>
      <c r="F34" s="52" t="str">
        <f>_xlfn.IFNA(VLOOKUP($E34,'protokół WAGI'!$C$9:$I$20,3,0),"")</f>
        <v/>
      </c>
      <c r="G34" s="183" t="str">
        <f>$B$29</f>
        <v>UKS Lotnik Warszawa</v>
      </c>
      <c r="H34" s="53" t="str">
        <f>_xlfn.IFNA(VLOOKUP($E34,'protokół WAGI'!$C$9:$I$20,4,0),"")</f>
        <v/>
      </c>
      <c r="I34" s="209" t="str">
        <f>_xlfn.IFNA(VLOOKUP($E34,'protokół WAGI'!$C$9:$I$20,5,0),"")</f>
        <v/>
      </c>
      <c r="J34" s="185"/>
      <c r="K34" s="186"/>
      <c r="L34" s="55"/>
      <c r="M34" s="184"/>
      <c r="N34" s="190"/>
      <c r="O34" s="207" t="str">
        <f>_xlfn.IFNA(VLOOKUP($E34,'protokół WAGI'!$C$9:$I$20,6,0),"")</f>
        <v/>
      </c>
      <c r="P34" s="189"/>
      <c r="Q34" s="61"/>
      <c r="R34" s="60"/>
      <c r="S34" s="61"/>
      <c r="T34" s="62"/>
      <c r="U34" s="156" t="str">
        <f t="shared" si="35"/>
        <v/>
      </c>
      <c r="V34" s="203">
        <f t="shared" ref="V34:V38" si="48">IFERROR(AA34,"")</f>
        <v>1</v>
      </c>
      <c r="W34" s="174" t="str">
        <f t="shared" ref="W34:W38" si="49">IF(H34="","",IF(I34="","",ROUND(AA34*AM34,2)*Z34))</f>
        <v/>
      </c>
      <c r="X34" s="169" t="str">
        <f t="shared" ref="X34:X38" si="50">IF(H34=""," ",ROUND(AA34*U34,2)*Z34)</f>
        <v xml:space="preserve"> </v>
      </c>
      <c r="Z34" s="66">
        <f t="shared" si="36"/>
        <v>1</v>
      </c>
      <c r="AA34" s="67">
        <f>IF(H34&lt;193.609,10^(0.722762521*((LOG10(H34/193.609))^2)),1)</f>
        <v>1</v>
      </c>
      <c r="AB34" s="17">
        <f t="shared" si="37"/>
        <v>0</v>
      </c>
      <c r="AC34" s="17">
        <f t="shared" si="38"/>
        <v>0</v>
      </c>
      <c r="AD34" s="17">
        <f t="shared" si="39"/>
        <v>0</v>
      </c>
      <c r="AE34" s="18">
        <f t="shared" si="40"/>
        <v>0</v>
      </c>
      <c r="AF34" s="17">
        <f t="shared" si="41"/>
        <v>0</v>
      </c>
      <c r="AG34" s="17">
        <f t="shared" si="42"/>
        <v>0</v>
      </c>
      <c r="AH34" s="17">
        <f t="shared" si="43"/>
        <v>0</v>
      </c>
      <c r="AI34" s="68">
        <f t="shared" si="44"/>
        <v>0</v>
      </c>
      <c r="AJ34" s="159">
        <f t="shared" ref="AJ34:AJ38" si="51">AE34+AI34</f>
        <v>0</v>
      </c>
      <c r="AK34" s="34" t="e">
        <f t="shared" si="45"/>
        <v>#NUM!</v>
      </c>
      <c r="AL34" s="34" t="e">
        <f t="shared" si="46"/>
        <v>#NUM!</v>
      </c>
      <c r="AM34" s="34" t="e">
        <f t="shared" si="47"/>
        <v>#NUM!</v>
      </c>
    </row>
    <row r="35" spans="2:41" s="19" customFormat="1" ht="15.75" customHeight="1" thickBot="1">
      <c r="B35" s="50" t="s">
        <v>93</v>
      </c>
      <c r="C35" s="181" t="str">
        <f>_xlfn.IFNA(VLOOKUP($E35,'protokół WAGI'!$C$9:$I$20,7,0),"")</f>
        <v/>
      </c>
      <c r="D35" s="52" t="str">
        <f>_xlfn.IFNA(VLOOKUP($E35,'protokół WAGI'!$C$9:$J$20,8,0),"")</f>
        <v/>
      </c>
      <c r="E35" s="51"/>
      <c r="F35" s="52" t="str">
        <f>_xlfn.IFNA(VLOOKUP($E35,'protokół WAGI'!$C$9:$I$20,3,0),"")</f>
        <v/>
      </c>
      <c r="G35" s="183" t="str">
        <f>$B$29</f>
        <v>UKS Lotnik Warszawa</v>
      </c>
      <c r="H35" s="53" t="str">
        <f>_xlfn.IFNA(VLOOKUP($E35,'protokół WAGI'!$C$9:$I$20,4,0),"")</f>
        <v/>
      </c>
      <c r="I35" s="209" t="str">
        <f>_xlfn.IFNA(VLOOKUP($E35,'protokół WAGI'!$C$9:$I$20,5,0),"")</f>
        <v/>
      </c>
      <c r="J35" s="185"/>
      <c r="K35" s="186"/>
      <c r="L35" s="55"/>
      <c r="M35" s="184"/>
      <c r="N35" s="190"/>
      <c r="O35" s="207" t="str">
        <f>_xlfn.IFNA(VLOOKUP($E35,'protokół WAGI'!$C$9:$I$20,6,0),"")</f>
        <v/>
      </c>
      <c r="P35" s="189"/>
      <c r="Q35" s="61"/>
      <c r="R35" s="60"/>
      <c r="S35" s="61"/>
      <c r="T35" s="62"/>
      <c r="U35" s="156" t="str">
        <f t="shared" si="35"/>
        <v/>
      </c>
      <c r="V35" s="203">
        <f t="shared" si="48"/>
        <v>1</v>
      </c>
      <c r="W35" s="174" t="str">
        <f t="shared" si="49"/>
        <v/>
      </c>
      <c r="X35" s="169" t="str">
        <f t="shared" si="50"/>
        <v xml:space="preserve"> </v>
      </c>
      <c r="Z35" s="66">
        <f t="shared" si="36"/>
        <v>1</v>
      </c>
      <c r="AA35" s="67">
        <f>IF(H35&lt;193.609,10^(0.722762521*((LOG10(H35/193.609))^2)),1)</f>
        <v>1</v>
      </c>
      <c r="AB35" s="17">
        <f t="shared" si="37"/>
        <v>0</v>
      </c>
      <c r="AC35" s="17">
        <f t="shared" si="38"/>
        <v>0</v>
      </c>
      <c r="AD35" s="17">
        <f t="shared" si="39"/>
        <v>0</v>
      </c>
      <c r="AE35" s="18">
        <f t="shared" si="40"/>
        <v>0</v>
      </c>
      <c r="AF35" s="17">
        <f t="shared" si="41"/>
        <v>0</v>
      </c>
      <c r="AG35" s="17">
        <f t="shared" si="42"/>
        <v>0</v>
      </c>
      <c r="AH35" s="17">
        <f t="shared" si="43"/>
        <v>0</v>
      </c>
      <c r="AI35" s="68">
        <f t="shared" si="44"/>
        <v>0</v>
      </c>
      <c r="AJ35" s="159">
        <f t="shared" si="51"/>
        <v>0</v>
      </c>
      <c r="AK35" s="34" t="e">
        <f t="shared" si="45"/>
        <v>#NUM!</v>
      </c>
      <c r="AL35" s="34" t="e">
        <f t="shared" si="46"/>
        <v>#NUM!</v>
      </c>
      <c r="AM35" s="34" t="e">
        <f t="shared" si="47"/>
        <v>#NUM!</v>
      </c>
    </row>
    <row r="36" spans="2:41" s="19" customFormat="1" ht="15.75" customHeight="1" thickBot="1">
      <c r="B36" s="50" t="s">
        <v>94</v>
      </c>
      <c r="C36" s="181" t="str">
        <f>_xlfn.IFNA(VLOOKUP($E36,'protokół WAGI'!$C$9:$I$20,7,0),"")</f>
        <v/>
      </c>
      <c r="D36" s="52" t="str">
        <f>_xlfn.IFNA(VLOOKUP($E36,'protokół WAGI'!$C$9:$J$20,8,0),"")</f>
        <v/>
      </c>
      <c r="E36" s="51"/>
      <c r="F36" s="52" t="str">
        <f>_xlfn.IFNA(VLOOKUP($E36,'protokół WAGI'!$C$9:$I$20,3,0),"")</f>
        <v/>
      </c>
      <c r="G36" s="183" t="str">
        <f>$B$29</f>
        <v>UKS Lotnik Warszawa</v>
      </c>
      <c r="H36" s="53" t="str">
        <f>_xlfn.IFNA(VLOOKUP($E36,'protokół WAGI'!$C$9:$I$20,4,0),"")</f>
        <v/>
      </c>
      <c r="I36" s="209" t="str">
        <f>_xlfn.IFNA(VLOOKUP($E36,'protokół WAGI'!$C$9:$I$20,5,0),"")</f>
        <v/>
      </c>
      <c r="J36" s="185"/>
      <c r="K36" s="186"/>
      <c r="L36" s="55"/>
      <c r="M36" s="184"/>
      <c r="N36" s="190"/>
      <c r="O36" s="207" t="str">
        <f>_xlfn.IFNA(VLOOKUP($E36,'protokół WAGI'!$C$9:$I$20,6,0),"")</f>
        <v/>
      </c>
      <c r="P36" s="189"/>
      <c r="Q36" s="133"/>
      <c r="R36" s="132"/>
      <c r="S36" s="133"/>
      <c r="T36" s="131"/>
      <c r="U36" s="156" t="str">
        <f t="shared" si="35"/>
        <v/>
      </c>
      <c r="V36" s="203">
        <f t="shared" si="48"/>
        <v>1</v>
      </c>
      <c r="W36" s="174" t="str">
        <f t="shared" si="49"/>
        <v/>
      </c>
      <c r="X36" s="169" t="str">
        <f t="shared" si="50"/>
        <v xml:space="preserve"> </v>
      </c>
      <c r="Z36" s="127">
        <f t="shared" si="36"/>
        <v>1</v>
      </c>
      <c r="AA36" s="67">
        <f>IF(H36&lt;193.609,10^(0.722762521*((LOG10(H36/193.609))^2)),1)</f>
        <v>1</v>
      </c>
      <c r="AB36" s="17">
        <f t="shared" si="37"/>
        <v>0</v>
      </c>
      <c r="AC36" s="17">
        <f t="shared" si="38"/>
        <v>0</v>
      </c>
      <c r="AD36" s="17">
        <f t="shared" si="39"/>
        <v>0</v>
      </c>
      <c r="AE36" s="18">
        <f t="shared" si="40"/>
        <v>0</v>
      </c>
      <c r="AF36" s="17">
        <f t="shared" si="41"/>
        <v>0</v>
      </c>
      <c r="AG36" s="17">
        <f t="shared" si="42"/>
        <v>0</v>
      </c>
      <c r="AH36" s="17">
        <f t="shared" si="43"/>
        <v>0</v>
      </c>
      <c r="AI36" s="68">
        <f t="shared" si="44"/>
        <v>0</v>
      </c>
      <c r="AJ36" s="159">
        <f t="shared" si="51"/>
        <v>0</v>
      </c>
      <c r="AK36" s="34" t="e">
        <f t="shared" si="45"/>
        <v>#NUM!</v>
      </c>
      <c r="AL36" s="34" t="e">
        <f t="shared" si="46"/>
        <v>#NUM!</v>
      </c>
      <c r="AM36" s="34" t="e">
        <f t="shared" si="47"/>
        <v>#NUM!</v>
      </c>
      <c r="AO36" s="113"/>
    </row>
    <row r="37" spans="2:41" s="19" customFormat="1" ht="15.75" customHeight="1" thickBot="1">
      <c r="B37" s="50" t="s">
        <v>95</v>
      </c>
      <c r="C37" s="181" t="str">
        <f>_xlfn.IFNA(VLOOKUP($E37,'protokół WAGI'!$C$9:$I$20,7,0),"")</f>
        <v/>
      </c>
      <c r="D37" s="52" t="str">
        <f>_xlfn.IFNA(VLOOKUP($E37,'protokół WAGI'!$C$9:$J$20,8,0),"")</f>
        <v/>
      </c>
      <c r="E37" s="51"/>
      <c r="F37" s="52" t="str">
        <f>_xlfn.IFNA(VLOOKUP($E37,'protokół WAGI'!$C$9:$I$20,3,0),"")</f>
        <v/>
      </c>
      <c r="G37" s="183" t="str">
        <f>$B$29</f>
        <v>UKS Lotnik Warszawa</v>
      </c>
      <c r="H37" s="53" t="str">
        <f>_xlfn.IFNA(VLOOKUP($E37,'protokół WAGI'!$C$9:$I$20,4,0),"")</f>
        <v/>
      </c>
      <c r="I37" s="209" t="str">
        <f>_xlfn.IFNA(VLOOKUP($E37,'protokół WAGI'!$C$9:$I$20,5,0),"")</f>
        <v/>
      </c>
      <c r="J37" s="185"/>
      <c r="K37" s="186"/>
      <c r="L37" s="55"/>
      <c r="M37" s="184"/>
      <c r="N37" s="190"/>
      <c r="O37" s="207" t="str">
        <f>_xlfn.IFNA(VLOOKUP($E37,'protokół WAGI'!$C$9:$I$20,6,0),"")</f>
        <v/>
      </c>
      <c r="P37" s="189"/>
      <c r="Q37" s="61"/>
      <c r="R37" s="60"/>
      <c r="S37" s="61"/>
      <c r="T37" s="62"/>
      <c r="U37" s="156" t="str">
        <f t="shared" si="35"/>
        <v/>
      </c>
      <c r="V37" s="203">
        <f t="shared" si="48"/>
        <v>1</v>
      </c>
      <c r="W37" s="174" t="str">
        <f t="shared" si="49"/>
        <v/>
      </c>
      <c r="X37" s="169" t="str">
        <f t="shared" si="50"/>
        <v xml:space="preserve"> </v>
      </c>
      <c r="Z37" s="66">
        <f t="shared" si="36"/>
        <v>1</v>
      </c>
      <c r="AA37" s="67">
        <f>IF(H37&lt;193.609,10^(0.722762521*((LOG10(H37/193.609))^2)),1)</f>
        <v>1</v>
      </c>
      <c r="AB37" s="17">
        <f t="shared" si="37"/>
        <v>0</v>
      </c>
      <c r="AC37" s="17">
        <f t="shared" si="38"/>
        <v>0</v>
      </c>
      <c r="AD37" s="17">
        <f t="shared" si="39"/>
        <v>0</v>
      </c>
      <c r="AE37" s="18">
        <f t="shared" si="40"/>
        <v>0</v>
      </c>
      <c r="AF37" s="17">
        <f t="shared" si="41"/>
        <v>0</v>
      </c>
      <c r="AG37" s="17">
        <f t="shared" si="42"/>
        <v>0</v>
      </c>
      <c r="AH37" s="17">
        <f t="shared" si="43"/>
        <v>0</v>
      </c>
      <c r="AI37" s="68">
        <f t="shared" si="44"/>
        <v>0</v>
      </c>
      <c r="AJ37" s="159">
        <f t="shared" si="51"/>
        <v>0</v>
      </c>
      <c r="AK37" s="34" t="e">
        <f t="shared" si="45"/>
        <v>#NUM!</v>
      </c>
      <c r="AL37" s="34" t="e">
        <f t="shared" si="46"/>
        <v>#NUM!</v>
      </c>
      <c r="AM37" s="34" t="e">
        <f t="shared" si="47"/>
        <v>#NUM!</v>
      </c>
    </row>
    <row r="38" spans="2:41" s="19" customFormat="1" ht="15.75" customHeight="1" thickBot="1">
      <c r="B38" s="194" t="s">
        <v>96</v>
      </c>
      <c r="C38" s="213" t="str">
        <f>_xlfn.IFNA(VLOOKUP($E38,'protokół WAGI'!$C$9:$I$20,7,0),"")</f>
        <v/>
      </c>
      <c r="D38" s="168" t="str">
        <f>_xlfn.IFNA(VLOOKUP($E38,'protokół WAGI'!$C$9:$J$20,8,0),"")</f>
        <v/>
      </c>
      <c r="E38" s="134"/>
      <c r="F38" s="135" t="str">
        <f>_xlfn.IFNA(VLOOKUP($E38,'protokół WAGI'!$C$9:$I$20,3,0),"")</f>
        <v/>
      </c>
      <c r="G38" s="135" t="str">
        <f>$B$29</f>
        <v>UKS Lotnik Warszawa</v>
      </c>
      <c r="H38" s="212" t="str">
        <f>_xlfn.IFNA(VLOOKUP($E38,'protokół WAGI'!$C$9:$I$20,4,0),"")</f>
        <v/>
      </c>
      <c r="I38" s="211" t="str">
        <f>_xlfn.IFNA(VLOOKUP($E38,'protokół WAGI'!$C$9:$I$20,5,0),"")</f>
        <v/>
      </c>
      <c r="J38" s="137"/>
      <c r="K38" s="138"/>
      <c r="L38" s="137"/>
      <c r="M38" s="136"/>
      <c r="N38" s="141"/>
      <c r="O38" s="210" t="str">
        <f>_xlfn.IFNA(VLOOKUP($E38,'protokół WAGI'!$C$9:$I$20,6,0),"")</f>
        <v/>
      </c>
      <c r="P38" s="139"/>
      <c r="Q38" s="140"/>
      <c r="R38" s="139"/>
      <c r="S38" s="140"/>
      <c r="T38" s="141"/>
      <c r="U38" s="157" t="str">
        <f t="shared" si="35"/>
        <v/>
      </c>
      <c r="V38" s="204">
        <f t="shared" si="48"/>
        <v>1</v>
      </c>
      <c r="W38" s="175" t="str">
        <f t="shared" si="49"/>
        <v/>
      </c>
      <c r="X38" s="176" t="str">
        <f t="shared" si="50"/>
        <v xml:space="preserve"> </v>
      </c>
      <c r="Z38" s="66">
        <f t="shared" si="36"/>
        <v>1</v>
      </c>
      <c r="AA38" s="67">
        <f>IF(H38&lt;193.609,10^(0.722762521*((LOG10(H38/193.609))^2)),1)</f>
        <v>1</v>
      </c>
      <c r="AB38" s="70">
        <f t="shared" si="37"/>
        <v>0</v>
      </c>
      <c r="AC38" s="70">
        <f t="shared" si="38"/>
        <v>0</v>
      </c>
      <c r="AD38" s="70">
        <f t="shared" si="39"/>
        <v>0</v>
      </c>
      <c r="AE38" s="18">
        <f t="shared" si="40"/>
        <v>0</v>
      </c>
      <c r="AF38" s="17">
        <f t="shared" si="41"/>
        <v>0</v>
      </c>
      <c r="AG38" s="17">
        <f t="shared" si="42"/>
        <v>0</v>
      </c>
      <c r="AH38" s="17">
        <f t="shared" si="43"/>
        <v>0</v>
      </c>
      <c r="AI38" s="68">
        <f t="shared" si="44"/>
        <v>0</v>
      </c>
      <c r="AJ38" s="159">
        <f t="shared" si="51"/>
        <v>0</v>
      </c>
      <c r="AK38" s="34" t="e">
        <f t="shared" si="45"/>
        <v>#NUM!</v>
      </c>
      <c r="AL38" s="34" t="e">
        <f t="shared" si="46"/>
        <v>#NUM!</v>
      </c>
      <c r="AM38" s="34" t="e">
        <f t="shared" si="47"/>
        <v>#NUM!</v>
      </c>
    </row>
    <row r="39" spans="2:41" s="19" customFormat="1" ht="16.5" customHeight="1" thickBot="1">
      <c r="B39" s="71"/>
      <c r="C39" s="71"/>
      <c r="D39" s="71"/>
      <c r="E39" s="72"/>
      <c r="F39" s="71"/>
      <c r="G39" s="142" t="str">
        <f>G38</f>
        <v>UKS Lotnik Warszawa</v>
      </c>
      <c r="H39" s="73"/>
      <c r="I39" s="74"/>
      <c r="J39" s="75"/>
      <c r="K39" s="74"/>
      <c r="L39" s="76"/>
      <c r="M39" s="74"/>
      <c r="N39" s="75"/>
      <c r="O39" s="74"/>
      <c r="P39" s="75"/>
      <c r="Q39" s="77"/>
      <c r="R39" s="75"/>
      <c r="S39" s="77"/>
      <c r="T39" s="75"/>
      <c r="U39" s="78"/>
      <c r="V39" s="258">
        <f>ROUND(SUM(W33:W38),2)</f>
        <v>0</v>
      </c>
      <c r="W39" s="259"/>
      <c r="X39" s="177">
        <f>ROUND(SUM(X33:X38),2)</f>
        <v>0</v>
      </c>
      <c r="Y39" s="114"/>
      <c r="Z39" s="79"/>
      <c r="AA39" s="67" t="str">
        <f>G33</f>
        <v>UKS Lotnik Warszawa</v>
      </c>
      <c r="AB39" s="80"/>
      <c r="AC39" s="80"/>
      <c r="AD39" s="81"/>
      <c r="AE39" s="82"/>
      <c r="AF39" s="17"/>
      <c r="AG39" s="17"/>
      <c r="AH39" s="17"/>
      <c r="AI39" s="18"/>
      <c r="AJ39" s="159"/>
      <c r="AK39" s="35"/>
      <c r="AL39" s="35"/>
      <c r="AM39" s="35"/>
    </row>
    <row r="40" spans="2:41" s="20" customFormat="1" ht="15" customHeight="1">
      <c r="B40" s="279" t="s">
        <v>83</v>
      </c>
      <c r="C40" s="279"/>
      <c r="D40" s="279"/>
      <c r="E40" s="279"/>
      <c r="F40" s="279"/>
      <c r="G40" s="279"/>
      <c r="H40" s="279"/>
      <c r="I40" s="279"/>
      <c r="J40" s="279"/>
      <c r="K40" s="279"/>
      <c r="L40" s="279"/>
      <c r="M40" s="279"/>
      <c r="N40" s="279"/>
      <c r="O40" s="279"/>
      <c r="P40" s="279"/>
      <c r="Q40" s="41"/>
      <c r="R40" s="42"/>
      <c r="S40" s="41"/>
      <c r="T40" s="42"/>
      <c r="U40" s="41"/>
      <c r="V40" s="41"/>
      <c r="W40" s="41"/>
      <c r="X40" s="43"/>
      <c r="AA40" s="21"/>
      <c r="AB40" s="22"/>
      <c r="AC40" s="22"/>
      <c r="AD40" s="22"/>
      <c r="AE40" s="23"/>
      <c r="AF40" s="22"/>
      <c r="AG40" s="22"/>
      <c r="AH40" s="22"/>
      <c r="AI40" s="23"/>
      <c r="AJ40" s="160"/>
      <c r="AK40" s="33"/>
      <c r="AL40" s="33"/>
      <c r="AM40" s="33"/>
    </row>
    <row r="41" spans="2:41" s="20" customFormat="1" ht="6" customHeight="1" thickBot="1"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1"/>
      <c r="R41" s="42"/>
      <c r="S41" s="41"/>
      <c r="T41" s="42"/>
      <c r="U41" s="41"/>
      <c r="V41" s="41"/>
      <c r="W41" s="41"/>
      <c r="X41" s="43"/>
      <c r="AA41" s="21"/>
      <c r="AB41" s="22"/>
      <c r="AC41" s="22"/>
      <c r="AD41" s="22"/>
      <c r="AE41" s="23"/>
      <c r="AF41" s="22"/>
      <c r="AG41" s="22"/>
      <c r="AH41" s="22"/>
      <c r="AI41" s="23"/>
      <c r="AJ41" s="160"/>
      <c r="AK41" s="33"/>
      <c r="AL41" s="33"/>
      <c r="AM41" s="33"/>
    </row>
    <row r="42" spans="2:41" ht="11.25" customHeight="1">
      <c r="B42" s="270" t="s">
        <v>22</v>
      </c>
      <c r="C42" s="285" t="s">
        <v>60</v>
      </c>
      <c r="D42" s="276" t="s">
        <v>40</v>
      </c>
      <c r="E42" s="266" t="s">
        <v>0</v>
      </c>
      <c r="F42" s="268" t="s">
        <v>1</v>
      </c>
      <c r="G42" s="179" t="s">
        <v>58</v>
      </c>
      <c r="H42" s="246" t="s">
        <v>3</v>
      </c>
      <c r="I42" s="260" t="s">
        <v>4</v>
      </c>
      <c r="J42" s="261"/>
      <c r="K42" s="261"/>
      <c r="L42" s="261"/>
      <c r="M42" s="261"/>
      <c r="N42" s="262"/>
      <c r="O42" s="282" t="s">
        <v>5</v>
      </c>
      <c r="P42" s="261"/>
      <c r="Q42" s="261"/>
      <c r="R42" s="261"/>
      <c r="S42" s="261"/>
      <c r="T42" s="283"/>
      <c r="U42" s="246" t="s">
        <v>6</v>
      </c>
      <c r="V42" s="170" t="s">
        <v>77</v>
      </c>
      <c r="W42" s="274" t="s">
        <v>49</v>
      </c>
      <c r="X42" s="248" t="s">
        <v>38</v>
      </c>
      <c r="Z42" s="45"/>
      <c r="AA42" s="9"/>
      <c r="AB42" s="46"/>
      <c r="AC42" s="46"/>
      <c r="AD42" s="46"/>
      <c r="AE42" s="47"/>
      <c r="AF42" s="46"/>
      <c r="AG42" s="46"/>
      <c r="AH42" s="46"/>
      <c r="AI42" s="47"/>
    </row>
    <row r="43" spans="2:41" ht="13.5" thickBot="1">
      <c r="B43" s="271"/>
      <c r="C43" s="286"/>
      <c r="D43" s="277"/>
      <c r="E43" s="267"/>
      <c r="F43" s="269"/>
      <c r="G43" s="180" t="s">
        <v>57</v>
      </c>
      <c r="H43" s="263"/>
      <c r="I43" s="250">
        <v>1</v>
      </c>
      <c r="J43" s="251"/>
      <c r="K43" s="252">
        <v>2</v>
      </c>
      <c r="L43" s="253"/>
      <c r="M43" s="253">
        <v>3</v>
      </c>
      <c r="N43" s="254"/>
      <c r="O43" s="255">
        <v>1</v>
      </c>
      <c r="P43" s="256"/>
      <c r="Q43" s="253">
        <v>2</v>
      </c>
      <c r="R43" s="253"/>
      <c r="S43" s="253">
        <v>3</v>
      </c>
      <c r="T43" s="257"/>
      <c r="U43" s="247"/>
      <c r="V43" s="171" t="s">
        <v>78</v>
      </c>
      <c r="W43" s="275"/>
      <c r="X43" s="249"/>
      <c r="Z43" s="49"/>
      <c r="AA43" s="9"/>
      <c r="AB43" s="46"/>
      <c r="AC43" s="46"/>
      <c r="AD43" s="46"/>
      <c r="AE43" s="47" t="s">
        <v>61</v>
      </c>
      <c r="AF43" s="46"/>
      <c r="AG43" s="46"/>
      <c r="AH43" s="46"/>
      <c r="AI43" s="47" t="s">
        <v>62</v>
      </c>
      <c r="AJ43" s="8" t="s">
        <v>63</v>
      </c>
      <c r="AK43" s="32" t="s">
        <v>34</v>
      </c>
      <c r="AL43" s="32" t="s">
        <v>35</v>
      </c>
      <c r="AM43" s="32" t="s">
        <v>36</v>
      </c>
    </row>
    <row r="44" spans="2:41" s="19" customFormat="1" ht="15.75" customHeight="1" thickBot="1">
      <c r="B44" s="193" t="s">
        <v>91</v>
      </c>
      <c r="C44" s="208" t="str">
        <f>_xlfn.IFNA(VLOOKUP($E44,'protokół WAGI'!$C$9:$I$20,7,0),"")</f>
        <v/>
      </c>
      <c r="D44" s="52" t="str">
        <f>_xlfn.IFNA(VLOOKUP($E44,'protokół WAGI'!$C$9:$J$20,8,0),"")</f>
        <v/>
      </c>
      <c r="E44" s="182"/>
      <c r="F44" s="116" t="str">
        <f>_xlfn.IFNA(VLOOKUP($E44,'protokół WAGI'!$C$9:$I$20,3,0),"")</f>
        <v/>
      </c>
      <c r="G44" s="116" t="str">
        <f>$B$40</f>
        <v>UMLKS Radomsko</v>
      </c>
      <c r="H44" s="117" t="str">
        <f>_xlfn.IFNA(VLOOKUP($E44,'protokół WAGI'!$C$9:$I$20,4,0),"")</f>
        <v/>
      </c>
      <c r="I44" s="206" t="str">
        <f>_xlfn.IFNA(VLOOKUP($E44,'protokół WAGI'!$C$9:$I$20,5,0),"")</f>
        <v/>
      </c>
      <c r="J44" s="185"/>
      <c r="K44" s="186"/>
      <c r="L44" s="187"/>
      <c r="M44" s="224"/>
      <c r="N44" s="188"/>
      <c r="O44" s="205" t="str">
        <f>_xlfn.IFNA(VLOOKUP($E44,'protokół WAGI'!$C$9:$I$20,6,0),"")</f>
        <v/>
      </c>
      <c r="P44" s="189"/>
      <c r="Q44" s="196"/>
      <c r="R44" s="197"/>
      <c r="S44" s="196"/>
      <c r="T44" s="198"/>
      <c r="U44" s="155" t="str">
        <f t="shared" ref="U44:U49" si="52">IF(H44="","",(AE44+AI44))</f>
        <v/>
      </c>
      <c r="V44" s="172">
        <f>IFERROR(AA44,"")</f>
        <v>1</v>
      </c>
      <c r="W44" s="191" t="str">
        <f>IF(H44="","",IF(I44="","",ROUND(AA44*AM44,2)*Z44))</f>
        <v/>
      </c>
      <c r="X44" s="192" t="str">
        <f>IF(H44=""," ",ROUND(AA44*U44,2)*Z44)</f>
        <v xml:space="preserve"> </v>
      </c>
      <c r="Z44" s="127">
        <f t="shared" ref="Z44:Z49" si="53">IF(D44="K",1.4,1)</f>
        <v>1</v>
      </c>
      <c r="AA44" s="67">
        <f>IF(H44&lt;193.609,10^(0.722762521*((LOG10(H44/193.609))^2)),1)</f>
        <v>1</v>
      </c>
      <c r="AB44" s="17">
        <f t="shared" ref="AB44:AB49" si="54">IF(J44="z",I44,IF(J44="x",I44*(-1),0))</f>
        <v>0</v>
      </c>
      <c r="AC44" s="17">
        <f t="shared" ref="AC44:AC49" si="55">IF(L44="z",K44,IF(L44="x",K44*(-1),0))</f>
        <v>0</v>
      </c>
      <c r="AD44" s="17">
        <f t="shared" ref="AD44:AD49" si="56">IF(N44="z",M44,IF(N44="x",M44*(-1),0))</f>
        <v>0</v>
      </c>
      <c r="AE44" s="18">
        <f t="shared" ref="AE44:AE49" si="57">IF(AND(AB44&lt;0,AC44&lt;0,AD44&lt;0),0,MAX(AB44:AD44))</f>
        <v>0</v>
      </c>
      <c r="AF44" s="17">
        <f t="shared" ref="AF44:AF49" si="58">IF(P44="z",O44,IF(P44="x",O44*(-1),0))</f>
        <v>0</v>
      </c>
      <c r="AG44" s="17">
        <f t="shared" ref="AG44:AG49" si="59">IF(R44="z",Q44,IF(R44="x",Q44*(-1),0))</f>
        <v>0</v>
      </c>
      <c r="AH44" s="17">
        <f t="shared" ref="AH44:AH49" si="60">IF(T44="z",S44,IF(T44="x",S44*(-1),0))</f>
        <v>0</v>
      </c>
      <c r="AI44" s="68">
        <f t="shared" ref="AI44:AI49" si="61">IF(AND(AF44&lt;0,AG44&lt;0,AH44&lt;0),0,MAX(AF44:AH44))</f>
        <v>0</v>
      </c>
      <c r="AJ44" s="159">
        <f t="shared" ref="AJ44:AJ49" si="62">AE44+AI44</f>
        <v>0</v>
      </c>
      <c r="AK44" s="34" t="e">
        <f t="shared" ref="AK44:AK49" si="63">IF(ISTEXT(N44),AE44,LARGE(I44:M44,1))</f>
        <v>#NUM!</v>
      </c>
      <c r="AL44" s="34" t="e">
        <f t="shared" ref="AL44:AL49" si="64">IF(ISTEXT(T44),AI44,LARGE(O44:S44,1))</f>
        <v>#NUM!</v>
      </c>
      <c r="AM44" s="34" t="e">
        <f t="shared" ref="AM44:AM49" si="65">AK44+AL44</f>
        <v>#NUM!</v>
      </c>
    </row>
    <row r="45" spans="2:41" s="19" customFormat="1" ht="15.75" customHeight="1" thickBot="1">
      <c r="B45" s="50" t="s">
        <v>92</v>
      </c>
      <c r="C45" s="181" t="str">
        <f>_xlfn.IFNA(VLOOKUP($E45,'protokół WAGI'!$C$9:$I$20,7,0),"")</f>
        <v/>
      </c>
      <c r="D45" s="52" t="str">
        <f>_xlfn.IFNA(VLOOKUP($E45,'protokół WAGI'!$C$9:$J$20,8,0),"")</f>
        <v/>
      </c>
      <c r="E45" s="51"/>
      <c r="F45" s="52" t="str">
        <f>_xlfn.IFNA(VLOOKUP($E45,'protokół WAGI'!$C$9:$I$20,3,0),"")</f>
        <v/>
      </c>
      <c r="G45" s="183" t="str">
        <f>$B$40</f>
        <v>UMLKS Radomsko</v>
      </c>
      <c r="H45" s="53" t="str">
        <f>_xlfn.IFNA(VLOOKUP($E45,'protokół WAGI'!$C$9:$I$20,4,0),"")</f>
        <v/>
      </c>
      <c r="I45" s="209" t="str">
        <f>_xlfn.IFNA(VLOOKUP($E45,'protokół WAGI'!$C$9:$I$20,5,0),"")</f>
        <v/>
      </c>
      <c r="J45" s="55"/>
      <c r="K45" s="56"/>
      <c r="L45" s="55"/>
      <c r="M45" s="54"/>
      <c r="N45" s="69"/>
      <c r="O45" s="207" t="str">
        <f>_xlfn.IFNA(VLOOKUP($E45,'protokół WAGI'!$C$9:$I$20,6,0),"")</f>
        <v/>
      </c>
      <c r="P45" s="60"/>
      <c r="Q45" s="61"/>
      <c r="R45" s="60"/>
      <c r="S45" s="61"/>
      <c r="T45" s="62"/>
      <c r="U45" s="155" t="str">
        <f t="shared" si="52"/>
        <v/>
      </c>
      <c r="V45" s="173">
        <f t="shared" ref="V45:V49" si="66">IFERROR(AA45,"")</f>
        <v>1</v>
      </c>
      <c r="W45" s="174" t="str">
        <f t="shared" ref="W45:W49" si="67">IF(H45="","",IF(I45="","",ROUND(AA45*AM45,2)*Z45))</f>
        <v/>
      </c>
      <c r="X45" s="169" t="str">
        <f t="shared" ref="X45:X49" si="68">IF(H45=""," ",ROUND(AA45*U45,2)*Z45)</f>
        <v xml:space="preserve"> </v>
      </c>
      <c r="Z45" s="66">
        <f t="shared" si="53"/>
        <v>1</v>
      </c>
      <c r="AA45" s="67">
        <f>IF(H45&lt;193.609,10^(0.722762521*((LOG10(H45/193.609))^2)),1)</f>
        <v>1</v>
      </c>
      <c r="AB45" s="17">
        <f t="shared" si="54"/>
        <v>0</v>
      </c>
      <c r="AC45" s="17">
        <f t="shared" si="55"/>
        <v>0</v>
      </c>
      <c r="AD45" s="17">
        <f t="shared" si="56"/>
        <v>0</v>
      </c>
      <c r="AE45" s="18">
        <f t="shared" si="57"/>
        <v>0</v>
      </c>
      <c r="AF45" s="17">
        <f t="shared" si="58"/>
        <v>0</v>
      </c>
      <c r="AG45" s="17">
        <f t="shared" si="59"/>
        <v>0</v>
      </c>
      <c r="AH45" s="17">
        <f t="shared" si="60"/>
        <v>0</v>
      </c>
      <c r="AI45" s="68">
        <f t="shared" si="61"/>
        <v>0</v>
      </c>
      <c r="AJ45" s="159">
        <f t="shared" si="62"/>
        <v>0</v>
      </c>
      <c r="AK45" s="34" t="e">
        <f t="shared" si="63"/>
        <v>#NUM!</v>
      </c>
      <c r="AL45" s="34" t="e">
        <f t="shared" si="64"/>
        <v>#NUM!</v>
      </c>
      <c r="AM45" s="34" t="e">
        <f t="shared" si="65"/>
        <v>#NUM!</v>
      </c>
    </row>
    <row r="46" spans="2:41" s="19" customFormat="1" ht="15.75" customHeight="1" thickBot="1">
      <c r="B46" s="50" t="s">
        <v>93</v>
      </c>
      <c r="C46" s="181" t="str">
        <f>_xlfn.IFNA(VLOOKUP($E46,'protokół WAGI'!$C$9:$I$20,7,0),"")</f>
        <v/>
      </c>
      <c r="D46" s="52" t="str">
        <f>_xlfn.IFNA(VLOOKUP($E46,'protokół WAGI'!$C$9:$J$20,8,0),"")</f>
        <v/>
      </c>
      <c r="E46" s="51"/>
      <c r="F46" s="52" t="str">
        <f>_xlfn.IFNA(VLOOKUP($E46,'protokół WAGI'!$C$9:$I$20,3,0),"")</f>
        <v/>
      </c>
      <c r="G46" s="183" t="str">
        <f>$B$40</f>
        <v>UMLKS Radomsko</v>
      </c>
      <c r="H46" s="53" t="str">
        <f>_xlfn.IFNA(VLOOKUP($E46,'protokół WAGI'!$C$9:$I$20,4,0),"")</f>
        <v/>
      </c>
      <c r="I46" s="209" t="str">
        <f>_xlfn.IFNA(VLOOKUP($E46,'protokół WAGI'!$C$9:$I$20,5,0),"")</f>
        <v/>
      </c>
      <c r="J46" s="55"/>
      <c r="K46" s="56"/>
      <c r="L46" s="55"/>
      <c r="M46" s="54"/>
      <c r="N46" s="62"/>
      <c r="O46" s="207" t="str">
        <f>_xlfn.IFNA(VLOOKUP($E46,'protokół WAGI'!$C$9:$I$20,6,0),"")</f>
        <v/>
      </c>
      <c r="P46" s="60"/>
      <c r="Q46" s="61"/>
      <c r="R46" s="60"/>
      <c r="S46" s="61"/>
      <c r="T46" s="62"/>
      <c r="U46" s="155" t="str">
        <f t="shared" si="52"/>
        <v/>
      </c>
      <c r="V46" s="173">
        <f t="shared" si="66"/>
        <v>1</v>
      </c>
      <c r="W46" s="174" t="str">
        <f t="shared" si="67"/>
        <v/>
      </c>
      <c r="X46" s="169" t="str">
        <f t="shared" si="68"/>
        <v xml:space="preserve"> </v>
      </c>
      <c r="Z46" s="66">
        <f t="shared" si="53"/>
        <v>1</v>
      </c>
      <c r="AA46" s="67">
        <f>IF(H46&lt;193.609,10^(0.722762521*((LOG10(H46/193.609))^2)),1)</f>
        <v>1</v>
      </c>
      <c r="AB46" s="17">
        <f t="shared" si="54"/>
        <v>0</v>
      </c>
      <c r="AC46" s="17">
        <f t="shared" si="55"/>
        <v>0</v>
      </c>
      <c r="AD46" s="17">
        <f t="shared" si="56"/>
        <v>0</v>
      </c>
      <c r="AE46" s="18">
        <f t="shared" si="57"/>
        <v>0</v>
      </c>
      <c r="AF46" s="17">
        <f t="shared" si="58"/>
        <v>0</v>
      </c>
      <c r="AG46" s="17">
        <f t="shared" si="59"/>
        <v>0</v>
      </c>
      <c r="AH46" s="17">
        <f t="shared" si="60"/>
        <v>0</v>
      </c>
      <c r="AI46" s="68">
        <f t="shared" si="61"/>
        <v>0</v>
      </c>
      <c r="AJ46" s="159">
        <f t="shared" si="62"/>
        <v>0</v>
      </c>
      <c r="AK46" s="34" t="e">
        <f t="shared" si="63"/>
        <v>#NUM!</v>
      </c>
      <c r="AL46" s="34" t="e">
        <f t="shared" si="64"/>
        <v>#NUM!</v>
      </c>
      <c r="AM46" s="34" t="e">
        <f t="shared" si="65"/>
        <v>#NUM!</v>
      </c>
    </row>
    <row r="47" spans="2:41" s="19" customFormat="1" ht="15.75" customHeight="1" thickBot="1">
      <c r="B47" s="50" t="s">
        <v>94</v>
      </c>
      <c r="C47" s="181" t="str">
        <f>_xlfn.IFNA(VLOOKUP($E47,'protokół WAGI'!$C$9:$I$20,7,0),"")</f>
        <v/>
      </c>
      <c r="D47" s="52" t="str">
        <f>_xlfn.IFNA(VLOOKUP($E47,'protokół WAGI'!$C$9:$J$20,8,0),"")</f>
        <v/>
      </c>
      <c r="E47" s="51"/>
      <c r="F47" s="52" t="str">
        <f>_xlfn.IFNA(VLOOKUP($E47,'protokół WAGI'!$C$9:$I$20,3,0),"")</f>
        <v/>
      </c>
      <c r="G47" s="183" t="str">
        <f>$B$40</f>
        <v>UMLKS Radomsko</v>
      </c>
      <c r="H47" s="53" t="str">
        <f>_xlfn.IFNA(VLOOKUP($E47,'protokół WAGI'!$C$9:$I$20,4,0),"")</f>
        <v/>
      </c>
      <c r="I47" s="209" t="str">
        <f>_xlfn.IFNA(VLOOKUP($E47,'protokół WAGI'!$C$9:$I$20,5,0),"")</f>
        <v/>
      </c>
      <c r="J47" s="129"/>
      <c r="K47" s="130"/>
      <c r="L47" s="129"/>
      <c r="M47" s="128"/>
      <c r="N47" s="131"/>
      <c r="O47" s="207" t="str">
        <f>_xlfn.IFNA(VLOOKUP($E47,'protokół WAGI'!$C$9:$I$20,6,0),"")</f>
        <v/>
      </c>
      <c r="P47" s="132"/>
      <c r="Q47" s="61"/>
      <c r="R47" s="60"/>
      <c r="S47" s="61"/>
      <c r="T47" s="62"/>
      <c r="U47" s="155" t="str">
        <f t="shared" si="52"/>
        <v/>
      </c>
      <c r="V47" s="173">
        <f t="shared" si="66"/>
        <v>1</v>
      </c>
      <c r="W47" s="174" t="str">
        <f t="shared" si="67"/>
        <v/>
      </c>
      <c r="X47" s="169" t="str">
        <f t="shared" si="68"/>
        <v xml:space="preserve"> </v>
      </c>
      <c r="Z47" s="66">
        <f t="shared" si="53"/>
        <v>1</v>
      </c>
      <c r="AA47" s="67">
        <f>IF(H47&lt;193.609,10^(0.722762521*((LOG10(H47/193.609))^2)),1)</f>
        <v>1</v>
      </c>
      <c r="AB47" s="17">
        <f t="shared" si="54"/>
        <v>0</v>
      </c>
      <c r="AC47" s="17">
        <f t="shared" si="55"/>
        <v>0</v>
      </c>
      <c r="AD47" s="17">
        <f t="shared" si="56"/>
        <v>0</v>
      </c>
      <c r="AE47" s="18">
        <f t="shared" si="57"/>
        <v>0</v>
      </c>
      <c r="AF47" s="17">
        <f t="shared" si="58"/>
        <v>0</v>
      </c>
      <c r="AG47" s="17">
        <f t="shared" si="59"/>
        <v>0</v>
      </c>
      <c r="AH47" s="17">
        <f t="shared" si="60"/>
        <v>0</v>
      </c>
      <c r="AI47" s="68">
        <f t="shared" si="61"/>
        <v>0</v>
      </c>
      <c r="AJ47" s="159">
        <f t="shared" si="62"/>
        <v>0</v>
      </c>
      <c r="AK47" s="34" t="e">
        <f t="shared" si="63"/>
        <v>#NUM!</v>
      </c>
      <c r="AL47" s="34" t="e">
        <f t="shared" si="64"/>
        <v>#NUM!</v>
      </c>
      <c r="AM47" s="34" t="e">
        <f t="shared" si="65"/>
        <v>#NUM!</v>
      </c>
      <c r="AO47" s="113"/>
    </row>
    <row r="48" spans="2:41" s="19" customFormat="1" ht="15.75" customHeight="1" thickBot="1">
      <c r="B48" s="50" t="s">
        <v>95</v>
      </c>
      <c r="C48" s="181" t="str">
        <f>_xlfn.IFNA(VLOOKUP($E48,'protokół WAGI'!$C$9:$I$20,7,0),"")</f>
        <v/>
      </c>
      <c r="D48" s="52" t="str">
        <f>_xlfn.IFNA(VLOOKUP($E48,'protokół WAGI'!$C$9:$J$20,8,0),"")</f>
        <v/>
      </c>
      <c r="E48" s="51"/>
      <c r="F48" s="52" t="str">
        <f>_xlfn.IFNA(VLOOKUP($E48,'protokół WAGI'!$C$9:$I$20,3,0),"")</f>
        <v/>
      </c>
      <c r="G48" s="183" t="str">
        <f>$B$40</f>
        <v>UMLKS Radomsko</v>
      </c>
      <c r="H48" s="53" t="str">
        <f>_xlfn.IFNA(VLOOKUP($E48,'protokół WAGI'!$C$9:$I$20,4,0),"")</f>
        <v/>
      </c>
      <c r="I48" s="209" t="str">
        <f>_xlfn.IFNA(VLOOKUP($E48,'protokół WAGI'!$C$9:$I$20,5,0),"")</f>
        <v/>
      </c>
      <c r="J48" s="55"/>
      <c r="K48" s="56"/>
      <c r="L48" s="55"/>
      <c r="M48" s="54"/>
      <c r="N48" s="62"/>
      <c r="O48" s="207" t="str">
        <f>_xlfn.IFNA(VLOOKUP($E48,'protokół WAGI'!$C$9:$I$20,6,0),"")</f>
        <v/>
      </c>
      <c r="P48" s="60"/>
      <c r="Q48" s="133"/>
      <c r="R48" s="132"/>
      <c r="S48" s="133"/>
      <c r="T48" s="131"/>
      <c r="U48" s="156" t="str">
        <f t="shared" si="52"/>
        <v/>
      </c>
      <c r="V48" s="173">
        <f t="shared" si="66"/>
        <v>1</v>
      </c>
      <c r="W48" s="174" t="str">
        <f t="shared" si="67"/>
        <v/>
      </c>
      <c r="X48" s="169" t="str">
        <f t="shared" si="68"/>
        <v xml:space="preserve"> </v>
      </c>
      <c r="Y48" s="113"/>
      <c r="Z48" s="66">
        <f t="shared" si="53"/>
        <v>1</v>
      </c>
      <c r="AA48" s="67">
        <f>IF(H48&lt;193.609,10^(0.722762521*((LOG10(H48/193.609))^2)),1)</f>
        <v>1</v>
      </c>
      <c r="AB48" s="17">
        <f t="shared" si="54"/>
        <v>0</v>
      </c>
      <c r="AC48" s="17">
        <f t="shared" si="55"/>
        <v>0</v>
      </c>
      <c r="AD48" s="17">
        <f t="shared" si="56"/>
        <v>0</v>
      </c>
      <c r="AE48" s="18">
        <f t="shared" si="57"/>
        <v>0</v>
      </c>
      <c r="AF48" s="17">
        <f t="shared" si="58"/>
        <v>0</v>
      </c>
      <c r="AG48" s="17">
        <f t="shared" si="59"/>
        <v>0</v>
      </c>
      <c r="AH48" s="17">
        <f t="shared" si="60"/>
        <v>0</v>
      </c>
      <c r="AI48" s="68">
        <f t="shared" si="61"/>
        <v>0</v>
      </c>
      <c r="AJ48" s="159">
        <f t="shared" si="62"/>
        <v>0</v>
      </c>
      <c r="AK48" s="34" t="e">
        <f t="shared" si="63"/>
        <v>#NUM!</v>
      </c>
      <c r="AL48" s="34" t="e">
        <f t="shared" si="64"/>
        <v>#NUM!</v>
      </c>
      <c r="AM48" s="34" t="e">
        <f t="shared" si="65"/>
        <v>#NUM!</v>
      </c>
    </row>
    <row r="49" spans="2:41" s="19" customFormat="1" ht="15.75" customHeight="1" thickBot="1">
      <c r="B49" s="194" t="s">
        <v>96</v>
      </c>
      <c r="C49" s="213" t="str">
        <f>_xlfn.IFNA(VLOOKUP($E49,'protokół WAGI'!$C$9:$I$20,7,0),"")</f>
        <v/>
      </c>
      <c r="D49" s="168" t="str">
        <f>_xlfn.IFNA(VLOOKUP($E49,'protokół WAGI'!$C$9:$J$20,8,0),"")</f>
        <v/>
      </c>
      <c r="E49" s="134"/>
      <c r="F49" s="168" t="str">
        <f>_xlfn.IFNA(VLOOKUP($E49,'protokół WAGI'!$C$9:$I$20,3,0),"")</f>
        <v/>
      </c>
      <c r="G49" s="135" t="str">
        <f>$B$40</f>
        <v>UMLKS Radomsko</v>
      </c>
      <c r="H49" s="212" t="str">
        <f>_xlfn.IFNA(VLOOKUP($E49,'protokół WAGI'!$C$9:$I$20,4,0),"")</f>
        <v/>
      </c>
      <c r="I49" s="211" t="str">
        <f>_xlfn.IFNA(VLOOKUP($E49,'protokół WAGI'!$C$9:$I$20,5,0),"")</f>
        <v/>
      </c>
      <c r="J49" s="137"/>
      <c r="K49" s="138"/>
      <c r="L49" s="137"/>
      <c r="M49" s="136"/>
      <c r="N49" s="141"/>
      <c r="O49" s="210" t="str">
        <f>_xlfn.IFNA(VLOOKUP($E49,'protokół WAGI'!$C$9:$I$20,6,0),"")</f>
        <v/>
      </c>
      <c r="P49" s="139"/>
      <c r="Q49" s="140"/>
      <c r="R49" s="139"/>
      <c r="S49" s="140"/>
      <c r="T49" s="141"/>
      <c r="U49" s="157" t="str">
        <f t="shared" si="52"/>
        <v/>
      </c>
      <c r="V49" s="195">
        <f t="shared" si="66"/>
        <v>1</v>
      </c>
      <c r="W49" s="175" t="str">
        <f t="shared" si="67"/>
        <v/>
      </c>
      <c r="X49" s="176" t="str">
        <f t="shared" si="68"/>
        <v xml:space="preserve"> </v>
      </c>
      <c r="Z49" s="66">
        <f t="shared" si="53"/>
        <v>1</v>
      </c>
      <c r="AA49" s="67">
        <f>IF(H49&lt;193.609,10^(0.722762521*((LOG10(H49/193.609))^2)),1)</f>
        <v>1</v>
      </c>
      <c r="AB49" s="70">
        <f t="shared" si="54"/>
        <v>0</v>
      </c>
      <c r="AC49" s="70">
        <f t="shared" si="55"/>
        <v>0</v>
      </c>
      <c r="AD49" s="70">
        <f t="shared" si="56"/>
        <v>0</v>
      </c>
      <c r="AE49" s="18">
        <f t="shared" si="57"/>
        <v>0</v>
      </c>
      <c r="AF49" s="17">
        <f t="shared" si="58"/>
        <v>0</v>
      </c>
      <c r="AG49" s="17">
        <f t="shared" si="59"/>
        <v>0</v>
      </c>
      <c r="AH49" s="17">
        <f t="shared" si="60"/>
        <v>0</v>
      </c>
      <c r="AI49" s="68">
        <f t="shared" si="61"/>
        <v>0</v>
      </c>
      <c r="AJ49" s="159">
        <f t="shared" si="62"/>
        <v>0</v>
      </c>
      <c r="AK49" s="34" t="e">
        <f t="shared" si="63"/>
        <v>#NUM!</v>
      </c>
      <c r="AL49" s="34" t="e">
        <f t="shared" si="64"/>
        <v>#NUM!</v>
      </c>
      <c r="AM49" s="34" t="e">
        <f t="shared" si="65"/>
        <v>#NUM!</v>
      </c>
    </row>
    <row r="50" spans="2:41" s="19" customFormat="1" ht="16.5" customHeight="1" thickBot="1">
      <c r="B50" s="71"/>
      <c r="C50" s="71"/>
      <c r="D50" s="71"/>
      <c r="E50" s="72"/>
      <c r="F50" s="71"/>
      <c r="G50" s="142" t="str">
        <f>G49</f>
        <v>UMLKS Radomsko</v>
      </c>
      <c r="H50" s="73"/>
      <c r="I50" s="74"/>
      <c r="J50" s="75"/>
      <c r="K50" s="74"/>
      <c r="L50" s="76"/>
      <c r="M50" s="74"/>
      <c r="N50" s="75"/>
      <c r="O50" s="74"/>
      <c r="P50" s="75"/>
      <c r="Q50" s="77"/>
      <c r="R50" s="75"/>
      <c r="S50" s="77"/>
      <c r="T50" s="75"/>
      <c r="U50" s="78"/>
      <c r="V50" s="258">
        <f>ROUND(SUM(W44:W49),2)</f>
        <v>0</v>
      </c>
      <c r="W50" s="259"/>
      <c r="X50" s="177">
        <f>ROUND(SUM(X44:X49),2)</f>
        <v>0</v>
      </c>
      <c r="Y50" s="114"/>
      <c r="Z50" s="79"/>
      <c r="AA50" s="67" t="str">
        <f>G44</f>
        <v>UMLKS Radomsko</v>
      </c>
      <c r="AB50" s="80"/>
      <c r="AC50" s="80"/>
      <c r="AD50" s="81"/>
      <c r="AE50" s="82"/>
      <c r="AF50" s="17"/>
      <c r="AG50" s="17"/>
      <c r="AH50" s="17"/>
      <c r="AI50" s="18"/>
      <c r="AJ50" s="159"/>
      <c r="AK50" s="35"/>
      <c r="AL50" s="35"/>
      <c r="AM50" s="35"/>
    </row>
    <row r="51" spans="2:41" s="20" customFormat="1" ht="15" customHeight="1">
      <c r="B51" s="279" t="s">
        <v>84</v>
      </c>
      <c r="C51" s="279"/>
      <c r="D51" s="279"/>
      <c r="E51" s="279"/>
      <c r="F51" s="279"/>
      <c r="G51" s="279"/>
      <c r="H51" s="279"/>
      <c r="I51" s="279"/>
      <c r="J51" s="279"/>
      <c r="K51" s="279"/>
      <c r="L51" s="279"/>
      <c r="M51" s="279"/>
      <c r="N51" s="279"/>
      <c r="O51" s="279"/>
      <c r="P51" s="279"/>
      <c r="Q51" s="41"/>
      <c r="R51" s="42"/>
      <c r="S51" s="41"/>
      <c r="T51" s="42"/>
      <c r="U51" s="41"/>
      <c r="V51" s="41"/>
      <c r="W51" s="41"/>
      <c r="X51" s="43"/>
      <c r="AA51" s="21"/>
      <c r="AB51" s="22"/>
      <c r="AC51" s="22"/>
      <c r="AD51" s="22"/>
      <c r="AE51" s="23"/>
      <c r="AF51" s="22"/>
      <c r="AG51" s="22"/>
      <c r="AH51" s="22"/>
      <c r="AI51" s="23"/>
      <c r="AJ51" s="160"/>
      <c r="AK51" s="33"/>
      <c r="AL51" s="33"/>
      <c r="AM51" s="33"/>
    </row>
    <row r="52" spans="2:41" s="20" customFormat="1" ht="6" customHeight="1" thickBot="1">
      <c r="B52" s="40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1"/>
      <c r="R52" s="42"/>
      <c r="S52" s="41"/>
      <c r="T52" s="42"/>
      <c r="U52" s="41"/>
      <c r="V52" s="41"/>
      <c r="W52" s="41"/>
      <c r="X52" s="43"/>
      <c r="AA52" s="21"/>
      <c r="AB52" s="22"/>
      <c r="AC52" s="22"/>
      <c r="AD52" s="22"/>
      <c r="AE52" s="23"/>
      <c r="AF52" s="22"/>
      <c r="AG52" s="22"/>
      <c r="AH52" s="22"/>
      <c r="AI52" s="23"/>
      <c r="AJ52" s="160"/>
      <c r="AK52" s="33"/>
      <c r="AL52" s="33"/>
      <c r="AM52" s="33"/>
    </row>
    <row r="53" spans="2:41" ht="11.25" customHeight="1">
      <c r="B53" s="270" t="s">
        <v>22</v>
      </c>
      <c r="C53" s="285" t="s">
        <v>60</v>
      </c>
      <c r="D53" s="276" t="s">
        <v>40</v>
      </c>
      <c r="E53" s="266" t="s">
        <v>0</v>
      </c>
      <c r="F53" s="268" t="s">
        <v>1</v>
      </c>
      <c r="G53" s="179" t="s">
        <v>58</v>
      </c>
      <c r="H53" s="246" t="s">
        <v>3</v>
      </c>
      <c r="I53" s="260" t="s">
        <v>4</v>
      </c>
      <c r="J53" s="261"/>
      <c r="K53" s="261"/>
      <c r="L53" s="261"/>
      <c r="M53" s="261"/>
      <c r="N53" s="262"/>
      <c r="O53" s="282" t="s">
        <v>5</v>
      </c>
      <c r="P53" s="261"/>
      <c r="Q53" s="261"/>
      <c r="R53" s="261"/>
      <c r="S53" s="261"/>
      <c r="T53" s="283"/>
      <c r="U53" s="246" t="s">
        <v>6</v>
      </c>
      <c r="V53" s="170" t="s">
        <v>77</v>
      </c>
      <c r="W53" s="274" t="s">
        <v>37</v>
      </c>
      <c r="X53" s="248" t="s">
        <v>38</v>
      </c>
      <c r="AA53" s="9"/>
      <c r="AB53" s="46"/>
      <c r="AC53" s="46"/>
      <c r="AD53" s="46"/>
      <c r="AE53" s="47"/>
      <c r="AF53" s="46"/>
      <c r="AG53" s="46"/>
      <c r="AH53" s="46"/>
      <c r="AI53" s="47"/>
    </row>
    <row r="54" spans="2:41" ht="11.25" customHeight="1" thickBot="1">
      <c r="B54" s="271"/>
      <c r="C54" s="286"/>
      <c r="D54" s="277"/>
      <c r="E54" s="267"/>
      <c r="F54" s="269"/>
      <c r="G54" s="180" t="s">
        <v>57</v>
      </c>
      <c r="H54" s="263"/>
      <c r="I54" s="250">
        <v>1</v>
      </c>
      <c r="J54" s="251"/>
      <c r="K54" s="252">
        <v>2</v>
      </c>
      <c r="L54" s="253"/>
      <c r="M54" s="253">
        <v>3</v>
      </c>
      <c r="N54" s="254"/>
      <c r="O54" s="255">
        <v>1</v>
      </c>
      <c r="P54" s="256"/>
      <c r="Q54" s="253">
        <v>2</v>
      </c>
      <c r="R54" s="253"/>
      <c r="S54" s="253">
        <v>3</v>
      </c>
      <c r="T54" s="257"/>
      <c r="U54" s="247"/>
      <c r="V54" s="171" t="s">
        <v>78</v>
      </c>
      <c r="W54" s="275"/>
      <c r="X54" s="249"/>
      <c r="AA54" s="9"/>
      <c r="AB54" s="46"/>
      <c r="AC54" s="46"/>
      <c r="AD54" s="46"/>
      <c r="AE54" s="47" t="s">
        <v>61</v>
      </c>
      <c r="AF54" s="46"/>
      <c r="AG54" s="46"/>
      <c r="AH54" s="46"/>
      <c r="AI54" s="47" t="s">
        <v>62</v>
      </c>
      <c r="AJ54" s="8" t="s">
        <v>63</v>
      </c>
      <c r="AK54" s="32" t="s">
        <v>34</v>
      </c>
      <c r="AL54" s="32" t="s">
        <v>35</v>
      </c>
      <c r="AM54" s="32" t="s">
        <v>36</v>
      </c>
    </row>
    <row r="55" spans="2:41" s="19" customFormat="1" ht="15.75" customHeight="1" thickBot="1">
      <c r="B55" s="201" t="s">
        <v>91</v>
      </c>
      <c r="C55" s="208" t="str">
        <f>_xlfn.IFNA(VLOOKUP($E55,'protokół WAGI'!$C$9:$I$20,7,0),"")</f>
        <v/>
      </c>
      <c r="D55" s="52" t="str">
        <f>_xlfn.IFNA(VLOOKUP($E55,'protokół WAGI'!$C$9:$J$20,8,0),"")</f>
        <v/>
      </c>
      <c r="E55" s="115"/>
      <c r="F55" s="116" t="str">
        <f>_xlfn.IFNA(VLOOKUP($E55,'protokół WAGI'!$C$9:$I$20,3,0),"")</f>
        <v/>
      </c>
      <c r="G55" s="116" t="str">
        <f>$B$51</f>
        <v>KS Raszyn</v>
      </c>
      <c r="H55" s="117" t="str">
        <f>_xlfn.IFNA(VLOOKUP($E55,'protokół WAGI'!$C$9:$I$20,4,0),"")</f>
        <v/>
      </c>
      <c r="I55" s="206" t="str">
        <f>_xlfn.IFNA(VLOOKUP($E55,'protokół WAGI'!$C$9:$I$20,5,0),"")</f>
        <v/>
      </c>
      <c r="J55" s="119"/>
      <c r="K55" s="120"/>
      <c r="L55" s="119"/>
      <c r="M55" s="118"/>
      <c r="N55" s="123"/>
      <c r="O55" s="205" t="str">
        <f>_xlfn.IFNA(VLOOKUP($E55,'protokół WAGI'!$C$9:$I$20,6,0),"")</f>
        <v/>
      </c>
      <c r="P55" s="121"/>
      <c r="Q55" s="122"/>
      <c r="R55" s="121"/>
      <c r="S55" s="122"/>
      <c r="T55" s="123"/>
      <c r="U55" s="154" t="str">
        <f t="shared" ref="U55:U60" si="69">IF(H55="","",(AE55+AI55))</f>
        <v/>
      </c>
      <c r="V55" s="202">
        <f>IFERROR(AA55,"")</f>
        <v>1</v>
      </c>
      <c r="W55" s="191" t="str">
        <f>IF(H55="","",IF(I55="","",ROUND(AA55*AM55,2)*Z55))</f>
        <v/>
      </c>
      <c r="X55" s="192" t="str">
        <f>IF(H55=""," ",ROUND(AA55*U55,2)*Z55)</f>
        <v xml:space="preserve"> </v>
      </c>
      <c r="Y55" s="113"/>
      <c r="Z55" s="66">
        <f t="shared" ref="Z55:Z60" si="70">IF(D55="K",1.4,1)</f>
        <v>1</v>
      </c>
      <c r="AA55" s="67">
        <f>IF(H55&lt;193.609,10^(0.722762521*((LOG10(H55/193.609))^2)),1)</f>
        <v>1</v>
      </c>
      <c r="AB55" s="17">
        <f t="shared" ref="AB55:AB60" si="71">IF(J55="z",I55,IF(J55="x",I55*(-1),0))</f>
        <v>0</v>
      </c>
      <c r="AC55" s="17">
        <f t="shared" ref="AC55:AC60" si="72">IF(L55="z",K55,IF(L55="x",K55*(-1),0))</f>
        <v>0</v>
      </c>
      <c r="AD55" s="17">
        <f t="shared" ref="AD55:AD60" si="73">IF(N55="z",M55,IF(N55="x",M55*(-1),0))</f>
        <v>0</v>
      </c>
      <c r="AE55" s="18">
        <f t="shared" ref="AE55:AE60" si="74">IF(AND(AB55&lt;0,AC55&lt;0,AD55&lt;0),0,MAX(AB55:AD55))</f>
        <v>0</v>
      </c>
      <c r="AF55" s="17">
        <f t="shared" ref="AF55:AF60" si="75">IF(P55="z",O55,IF(P55="x",O55*(-1),0))</f>
        <v>0</v>
      </c>
      <c r="AG55" s="17">
        <f t="shared" ref="AG55:AG60" si="76">IF(R55="z",Q55,IF(R55="x",Q55*(-1),0))</f>
        <v>0</v>
      </c>
      <c r="AH55" s="17">
        <f t="shared" ref="AH55:AH60" si="77">IF(T55="z",S55,IF(T55="x",S55*(-1),0))</f>
        <v>0</v>
      </c>
      <c r="AI55" s="68">
        <f t="shared" ref="AI55:AI60" si="78">IF(AND(AF55&lt;0,AG55&lt;0,AH55&lt;0),0,MAX(AF55:AH55))</f>
        <v>0</v>
      </c>
      <c r="AJ55" s="159">
        <f>AE55+AI55</f>
        <v>0</v>
      </c>
      <c r="AK55" s="34" t="e">
        <f t="shared" ref="AK55:AK60" si="79">IF(ISTEXT(N55),AE55,LARGE(I55:M55,1))</f>
        <v>#NUM!</v>
      </c>
      <c r="AL55" s="34" t="e">
        <f t="shared" ref="AL55:AL60" si="80">IF(ISTEXT(T55),AI55,LARGE(O55:S55,1))</f>
        <v>#NUM!</v>
      </c>
      <c r="AM55" s="34" t="e">
        <f t="shared" ref="AM55:AM60" si="81">AK55+AL55</f>
        <v>#NUM!</v>
      </c>
    </row>
    <row r="56" spans="2:41" s="19" customFormat="1" ht="15.75" customHeight="1" thickBot="1">
      <c r="B56" s="50" t="s">
        <v>92</v>
      </c>
      <c r="C56" s="181" t="str">
        <f>_xlfn.IFNA(VLOOKUP($E56,'protokół WAGI'!$C$9:$I$20,7,0),"")</f>
        <v/>
      </c>
      <c r="D56" s="52" t="str">
        <f>_xlfn.IFNA(VLOOKUP($E56,'protokół WAGI'!$C$9:$J$20,8,0),"")</f>
        <v/>
      </c>
      <c r="E56" s="51"/>
      <c r="F56" s="52" t="str">
        <f>_xlfn.IFNA(VLOOKUP($E56,'protokół WAGI'!$C$9:$I$20,3,0),"")</f>
        <v/>
      </c>
      <c r="G56" s="183" t="str">
        <f t="shared" ref="G56:G60" si="82">$B$51</f>
        <v>KS Raszyn</v>
      </c>
      <c r="H56" s="53" t="str">
        <f>_xlfn.IFNA(VLOOKUP($E56,'protokół WAGI'!$C$9:$I$20,4,0),"")</f>
        <v/>
      </c>
      <c r="I56" s="209" t="str">
        <f>_xlfn.IFNA(VLOOKUP($E56,'protokół WAGI'!$C$9:$I$20,5,0),"")</f>
        <v/>
      </c>
      <c r="J56" s="185"/>
      <c r="K56" s="186"/>
      <c r="L56" s="55"/>
      <c r="M56" s="184"/>
      <c r="N56" s="190"/>
      <c r="O56" s="207" t="str">
        <f>_xlfn.IFNA(VLOOKUP($E56,'protokół WAGI'!$C$9:$I$20,6,0),"")</f>
        <v/>
      </c>
      <c r="P56" s="189"/>
      <c r="Q56" s="61"/>
      <c r="R56" s="60"/>
      <c r="S56" s="61"/>
      <c r="T56" s="62"/>
      <c r="U56" s="156" t="str">
        <f t="shared" si="69"/>
        <v/>
      </c>
      <c r="V56" s="203">
        <f t="shared" ref="V56:V60" si="83">IFERROR(AA56,"")</f>
        <v>1</v>
      </c>
      <c r="W56" s="174" t="str">
        <f t="shared" ref="W56:W60" si="84">IF(H56="","",IF(I56="","",ROUND(AA56*AM56,2)*Z56))</f>
        <v/>
      </c>
      <c r="X56" s="169" t="str">
        <f t="shared" ref="X56:X60" si="85">IF(H56=""," ",ROUND(AA56*U56,2)*Z56)</f>
        <v xml:space="preserve"> </v>
      </c>
      <c r="Z56" s="66">
        <f t="shared" si="70"/>
        <v>1</v>
      </c>
      <c r="AA56" s="67">
        <f>IF(H56&lt;193.609,10^(0.722762521*((LOG10(H56/193.609))^2)),1)</f>
        <v>1</v>
      </c>
      <c r="AB56" s="17">
        <f t="shared" si="71"/>
        <v>0</v>
      </c>
      <c r="AC56" s="17">
        <f t="shared" si="72"/>
        <v>0</v>
      </c>
      <c r="AD56" s="17">
        <f t="shared" si="73"/>
        <v>0</v>
      </c>
      <c r="AE56" s="18">
        <f t="shared" si="74"/>
        <v>0</v>
      </c>
      <c r="AF56" s="17">
        <f t="shared" si="75"/>
        <v>0</v>
      </c>
      <c r="AG56" s="17">
        <f t="shared" si="76"/>
        <v>0</v>
      </c>
      <c r="AH56" s="17">
        <f t="shared" si="77"/>
        <v>0</v>
      </c>
      <c r="AI56" s="68">
        <f t="shared" si="78"/>
        <v>0</v>
      </c>
      <c r="AJ56" s="159">
        <f t="shared" ref="AJ56:AJ60" si="86">AE56+AI56</f>
        <v>0</v>
      </c>
      <c r="AK56" s="34" t="e">
        <f t="shared" si="79"/>
        <v>#NUM!</v>
      </c>
      <c r="AL56" s="34" t="e">
        <f t="shared" si="80"/>
        <v>#NUM!</v>
      </c>
      <c r="AM56" s="34" t="e">
        <f t="shared" si="81"/>
        <v>#NUM!</v>
      </c>
    </row>
    <row r="57" spans="2:41" s="19" customFormat="1" ht="15.75" customHeight="1" thickBot="1">
      <c r="B57" s="50" t="s">
        <v>93</v>
      </c>
      <c r="C57" s="181" t="str">
        <f>_xlfn.IFNA(VLOOKUP($E57,'protokół WAGI'!$C$9:$I$20,7,0),"")</f>
        <v/>
      </c>
      <c r="D57" s="52" t="str">
        <f>_xlfn.IFNA(VLOOKUP($E57,'protokół WAGI'!$C$9:$J$20,8,0),"")</f>
        <v/>
      </c>
      <c r="E57" s="51"/>
      <c r="F57" s="52" t="str">
        <f>_xlfn.IFNA(VLOOKUP($E57,'protokół WAGI'!$C$9:$I$20,3,0),"")</f>
        <v/>
      </c>
      <c r="G57" s="183" t="str">
        <f t="shared" si="82"/>
        <v>KS Raszyn</v>
      </c>
      <c r="H57" s="53" t="str">
        <f>_xlfn.IFNA(VLOOKUP($E57,'protokół WAGI'!$C$9:$I$20,4,0),"")</f>
        <v/>
      </c>
      <c r="I57" s="209" t="str">
        <f>_xlfn.IFNA(VLOOKUP($E57,'protokół WAGI'!$C$9:$I$20,5,0),"")</f>
        <v/>
      </c>
      <c r="J57" s="185"/>
      <c r="K57" s="186"/>
      <c r="L57" s="55"/>
      <c r="M57" s="184"/>
      <c r="N57" s="190"/>
      <c r="O57" s="207" t="str">
        <f>_xlfn.IFNA(VLOOKUP($E57,'protokół WAGI'!$C$9:$I$20,6,0),"")</f>
        <v/>
      </c>
      <c r="P57" s="189"/>
      <c r="Q57" s="61"/>
      <c r="R57" s="60"/>
      <c r="S57" s="61"/>
      <c r="T57" s="62"/>
      <c r="U57" s="156" t="str">
        <f t="shared" si="69"/>
        <v/>
      </c>
      <c r="V57" s="203">
        <f t="shared" si="83"/>
        <v>1</v>
      </c>
      <c r="W57" s="174" t="str">
        <f t="shared" si="84"/>
        <v/>
      </c>
      <c r="X57" s="169" t="str">
        <f t="shared" si="85"/>
        <v xml:space="preserve"> </v>
      </c>
      <c r="Z57" s="66">
        <f t="shared" si="70"/>
        <v>1</v>
      </c>
      <c r="AA57" s="67">
        <f>IF(H57&lt;193.609,10^(0.722762521*((LOG10(H57/193.609))^2)),1)</f>
        <v>1</v>
      </c>
      <c r="AB57" s="17">
        <f t="shared" si="71"/>
        <v>0</v>
      </c>
      <c r="AC57" s="17">
        <f t="shared" si="72"/>
        <v>0</v>
      </c>
      <c r="AD57" s="17">
        <f t="shared" si="73"/>
        <v>0</v>
      </c>
      <c r="AE57" s="18">
        <f t="shared" si="74"/>
        <v>0</v>
      </c>
      <c r="AF57" s="17">
        <f t="shared" si="75"/>
        <v>0</v>
      </c>
      <c r="AG57" s="17">
        <f t="shared" si="76"/>
        <v>0</v>
      </c>
      <c r="AH57" s="17">
        <f t="shared" si="77"/>
        <v>0</v>
      </c>
      <c r="AI57" s="68">
        <f t="shared" si="78"/>
        <v>0</v>
      </c>
      <c r="AJ57" s="159">
        <f t="shared" si="86"/>
        <v>0</v>
      </c>
      <c r="AK57" s="34" t="e">
        <f t="shared" si="79"/>
        <v>#NUM!</v>
      </c>
      <c r="AL57" s="34" t="e">
        <f t="shared" si="80"/>
        <v>#NUM!</v>
      </c>
      <c r="AM57" s="34" t="e">
        <f t="shared" si="81"/>
        <v>#NUM!</v>
      </c>
    </row>
    <row r="58" spans="2:41" s="19" customFormat="1" ht="15.75" customHeight="1" thickBot="1">
      <c r="B58" s="50" t="s">
        <v>94</v>
      </c>
      <c r="C58" s="181" t="str">
        <f>_xlfn.IFNA(VLOOKUP($E58,'protokół WAGI'!$C$9:$I$20,7,0),"")</f>
        <v/>
      </c>
      <c r="D58" s="52" t="str">
        <f>_xlfn.IFNA(VLOOKUP($E58,'protokół WAGI'!$C$9:$J$20,8,0),"")</f>
        <v/>
      </c>
      <c r="E58" s="51"/>
      <c r="F58" s="52" t="str">
        <f>_xlfn.IFNA(VLOOKUP($E58,'protokół WAGI'!$C$9:$I$20,3,0),"")</f>
        <v/>
      </c>
      <c r="G58" s="183" t="str">
        <f t="shared" si="82"/>
        <v>KS Raszyn</v>
      </c>
      <c r="H58" s="53" t="str">
        <f>_xlfn.IFNA(VLOOKUP($E58,'protokół WAGI'!$C$9:$I$20,4,0),"")</f>
        <v/>
      </c>
      <c r="I58" s="209" t="str">
        <f>_xlfn.IFNA(VLOOKUP($E58,'protokół WAGI'!$C$9:$I$20,5,0),"")</f>
        <v/>
      </c>
      <c r="J58" s="185"/>
      <c r="K58" s="186"/>
      <c r="L58" s="55"/>
      <c r="M58" s="184"/>
      <c r="N58" s="190"/>
      <c r="O58" s="207" t="str">
        <f>_xlfn.IFNA(VLOOKUP($E58,'protokół WAGI'!$C$9:$I$20,6,0),"")</f>
        <v/>
      </c>
      <c r="P58" s="189"/>
      <c r="Q58" s="133"/>
      <c r="R58" s="132"/>
      <c r="S58" s="133"/>
      <c r="T58" s="131"/>
      <c r="U58" s="156" t="str">
        <f t="shared" si="69"/>
        <v/>
      </c>
      <c r="V58" s="203">
        <f t="shared" si="83"/>
        <v>1</v>
      </c>
      <c r="W58" s="174" t="str">
        <f t="shared" si="84"/>
        <v/>
      </c>
      <c r="X58" s="169" t="str">
        <f t="shared" si="85"/>
        <v xml:space="preserve"> </v>
      </c>
      <c r="Z58" s="127">
        <f t="shared" si="70"/>
        <v>1</v>
      </c>
      <c r="AA58" s="67">
        <f>IF(H58&lt;193.609,10^(0.722762521*((LOG10(H58/193.609))^2)),1)</f>
        <v>1</v>
      </c>
      <c r="AB58" s="17">
        <f t="shared" si="71"/>
        <v>0</v>
      </c>
      <c r="AC58" s="17">
        <f t="shared" si="72"/>
        <v>0</v>
      </c>
      <c r="AD58" s="17">
        <f t="shared" si="73"/>
        <v>0</v>
      </c>
      <c r="AE58" s="18">
        <f t="shared" si="74"/>
        <v>0</v>
      </c>
      <c r="AF58" s="17">
        <f t="shared" si="75"/>
        <v>0</v>
      </c>
      <c r="AG58" s="17">
        <f t="shared" si="76"/>
        <v>0</v>
      </c>
      <c r="AH58" s="17">
        <f t="shared" si="77"/>
        <v>0</v>
      </c>
      <c r="AI58" s="68">
        <f t="shared" si="78"/>
        <v>0</v>
      </c>
      <c r="AJ58" s="159">
        <f t="shared" si="86"/>
        <v>0</v>
      </c>
      <c r="AK58" s="34" t="e">
        <f t="shared" si="79"/>
        <v>#NUM!</v>
      </c>
      <c r="AL58" s="34" t="e">
        <f t="shared" si="80"/>
        <v>#NUM!</v>
      </c>
      <c r="AM58" s="34" t="e">
        <f t="shared" si="81"/>
        <v>#NUM!</v>
      </c>
      <c r="AO58" s="113"/>
    </row>
    <row r="59" spans="2:41" s="19" customFormat="1" ht="15.75" customHeight="1" thickBot="1">
      <c r="B59" s="50" t="s">
        <v>95</v>
      </c>
      <c r="C59" s="181" t="str">
        <f>_xlfn.IFNA(VLOOKUP($E59,'protokół WAGI'!$C$9:$I$20,7,0),"")</f>
        <v/>
      </c>
      <c r="D59" s="52" t="str">
        <f>_xlfn.IFNA(VLOOKUP($E59,'protokół WAGI'!$C$9:$J$20,8,0),"")</f>
        <v/>
      </c>
      <c r="E59" s="51"/>
      <c r="F59" s="52" t="str">
        <f>_xlfn.IFNA(VLOOKUP($E59,'protokół WAGI'!$C$9:$I$20,3,0),"")</f>
        <v/>
      </c>
      <c r="G59" s="183" t="str">
        <f t="shared" si="82"/>
        <v>KS Raszyn</v>
      </c>
      <c r="H59" s="53" t="str">
        <f>_xlfn.IFNA(VLOOKUP($E59,'protokół WAGI'!$C$9:$I$20,4,0),"")</f>
        <v/>
      </c>
      <c r="I59" s="209" t="str">
        <f>_xlfn.IFNA(VLOOKUP($E59,'protokół WAGI'!$C$9:$I$20,5,0),"")</f>
        <v/>
      </c>
      <c r="J59" s="185"/>
      <c r="K59" s="186"/>
      <c r="L59" s="55"/>
      <c r="M59" s="184"/>
      <c r="N59" s="190"/>
      <c r="O59" s="207" t="str">
        <f>_xlfn.IFNA(VLOOKUP($E59,'protokół WAGI'!$C$9:$I$20,6,0),"")</f>
        <v/>
      </c>
      <c r="P59" s="189"/>
      <c r="Q59" s="61"/>
      <c r="R59" s="60"/>
      <c r="S59" s="61"/>
      <c r="T59" s="62"/>
      <c r="U59" s="156" t="str">
        <f t="shared" si="69"/>
        <v/>
      </c>
      <c r="V59" s="203">
        <f t="shared" si="83"/>
        <v>1</v>
      </c>
      <c r="W59" s="174" t="str">
        <f t="shared" si="84"/>
        <v/>
      </c>
      <c r="X59" s="169" t="str">
        <f t="shared" si="85"/>
        <v xml:space="preserve"> </v>
      </c>
      <c r="Z59" s="66">
        <f t="shared" si="70"/>
        <v>1</v>
      </c>
      <c r="AA59" s="67">
        <f>IF(H59&lt;193.609,10^(0.722762521*((LOG10(H59/193.609))^2)),1)</f>
        <v>1</v>
      </c>
      <c r="AB59" s="17">
        <f t="shared" si="71"/>
        <v>0</v>
      </c>
      <c r="AC59" s="17">
        <f t="shared" si="72"/>
        <v>0</v>
      </c>
      <c r="AD59" s="17">
        <f t="shared" si="73"/>
        <v>0</v>
      </c>
      <c r="AE59" s="18">
        <f t="shared" si="74"/>
        <v>0</v>
      </c>
      <c r="AF59" s="17">
        <f t="shared" si="75"/>
        <v>0</v>
      </c>
      <c r="AG59" s="17">
        <f t="shared" si="76"/>
        <v>0</v>
      </c>
      <c r="AH59" s="17">
        <f t="shared" si="77"/>
        <v>0</v>
      </c>
      <c r="AI59" s="68">
        <f t="shared" si="78"/>
        <v>0</v>
      </c>
      <c r="AJ59" s="159">
        <f t="shared" si="86"/>
        <v>0</v>
      </c>
      <c r="AK59" s="34" t="e">
        <f t="shared" si="79"/>
        <v>#NUM!</v>
      </c>
      <c r="AL59" s="34" t="e">
        <f t="shared" si="80"/>
        <v>#NUM!</v>
      </c>
      <c r="AM59" s="34" t="e">
        <f t="shared" si="81"/>
        <v>#NUM!</v>
      </c>
    </row>
    <row r="60" spans="2:41" s="19" customFormat="1" ht="15.75" customHeight="1" thickBot="1">
      <c r="B60" s="194" t="s">
        <v>96</v>
      </c>
      <c r="C60" s="213" t="str">
        <f>_xlfn.IFNA(VLOOKUP($E60,'protokół WAGI'!$C$9:$I$20,7,0),"")</f>
        <v/>
      </c>
      <c r="D60" s="168" t="str">
        <f>_xlfn.IFNA(VLOOKUP($E60,'protokół WAGI'!$C$9:$J$20,8,0),"")</f>
        <v/>
      </c>
      <c r="E60" s="134"/>
      <c r="F60" s="135" t="str">
        <f>_xlfn.IFNA(VLOOKUP($E60,'protokół WAGI'!$C$9:$I$20,3,0),"")</f>
        <v/>
      </c>
      <c r="G60" s="135" t="str">
        <f t="shared" si="82"/>
        <v>KS Raszyn</v>
      </c>
      <c r="H60" s="212" t="str">
        <f>_xlfn.IFNA(VLOOKUP($E60,'protokół WAGI'!$C$9:$I$20,4,0),"")</f>
        <v/>
      </c>
      <c r="I60" s="211" t="str">
        <f>_xlfn.IFNA(VLOOKUP($E60,'protokół WAGI'!$C$9:$I$20,5,0),"")</f>
        <v/>
      </c>
      <c r="J60" s="137"/>
      <c r="K60" s="138"/>
      <c r="L60" s="137"/>
      <c r="M60" s="136"/>
      <c r="N60" s="141"/>
      <c r="O60" s="210" t="str">
        <f>_xlfn.IFNA(VLOOKUP($E60,'protokół WAGI'!$C$9:$I$20,6,0),"")</f>
        <v/>
      </c>
      <c r="P60" s="139"/>
      <c r="Q60" s="140"/>
      <c r="R60" s="139"/>
      <c r="S60" s="140"/>
      <c r="T60" s="141"/>
      <c r="U60" s="157" t="str">
        <f t="shared" si="69"/>
        <v/>
      </c>
      <c r="V60" s="204">
        <f t="shared" si="83"/>
        <v>1</v>
      </c>
      <c r="W60" s="175" t="str">
        <f t="shared" si="84"/>
        <v/>
      </c>
      <c r="X60" s="176" t="str">
        <f t="shared" si="85"/>
        <v xml:space="preserve"> </v>
      </c>
      <c r="Z60" s="66">
        <f t="shared" si="70"/>
        <v>1</v>
      </c>
      <c r="AA60" s="67">
        <f>IF(H60&lt;193.609,10^(0.722762521*((LOG10(H60/193.609))^2)),1)</f>
        <v>1</v>
      </c>
      <c r="AB60" s="70">
        <f t="shared" si="71"/>
        <v>0</v>
      </c>
      <c r="AC60" s="70">
        <f t="shared" si="72"/>
        <v>0</v>
      </c>
      <c r="AD60" s="70">
        <f t="shared" si="73"/>
        <v>0</v>
      </c>
      <c r="AE60" s="18">
        <f t="shared" si="74"/>
        <v>0</v>
      </c>
      <c r="AF60" s="17">
        <f t="shared" si="75"/>
        <v>0</v>
      </c>
      <c r="AG60" s="17">
        <f t="shared" si="76"/>
        <v>0</v>
      </c>
      <c r="AH60" s="17">
        <f t="shared" si="77"/>
        <v>0</v>
      </c>
      <c r="AI60" s="68">
        <f t="shared" si="78"/>
        <v>0</v>
      </c>
      <c r="AJ60" s="159">
        <f t="shared" si="86"/>
        <v>0</v>
      </c>
      <c r="AK60" s="34" t="e">
        <f t="shared" si="79"/>
        <v>#NUM!</v>
      </c>
      <c r="AL60" s="34" t="e">
        <f t="shared" si="80"/>
        <v>#NUM!</v>
      </c>
      <c r="AM60" s="34" t="e">
        <f t="shared" si="81"/>
        <v>#NUM!</v>
      </c>
    </row>
    <row r="61" spans="2:41" s="19" customFormat="1" ht="16.5" customHeight="1" thickBot="1">
      <c r="B61" s="71"/>
      <c r="C61" s="71"/>
      <c r="D61" s="71"/>
      <c r="E61" s="72"/>
      <c r="F61" s="71"/>
      <c r="G61" s="142" t="str">
        <f>G60</f>
        <v>KS Raszyn</v>
      </c>
      <c r="H61" s="73"/>
      <c r="I61" s="74"/>
      <c r="J61" s="75"/>
      <c r="K61" s="74"/>
      <c r="L61" s="76"/>
      <c r="M61" s="74"/>
      <c r="N61" s="75"/>
      <c r="O61" s="74"/>
      <c r="P61" s="75"/>
      <c r="Q61" s="77"/>
      <c r="R61" s="75"/>
      <c r="S61" s="77"/>
      <c r="T61" s="75"/>
      <c r="U61" s="78"/>
      <c r="V61" s="258">
        <f>ROUND(SUM(W55:W60),2)</f>
        <v>0</v>
      </c>
      <c r="W61" s="259"/>
      <c r="X61" s="177">
        <f>ROUND(SUM(X55:X60),2)</f>
        <v>0</v>
      </c>
      <c r="Y61" s="114"/>
      <c r="Z61" s="79"/>
      <c r="AA61" s="67" t="str">
        <f>G55</f>
        <v>KS Raszyn</v>
      </c>
      <c r="AB61" s="80"/>
      <c r="AC61" s="80"/>
      <c r="AD61" s="81"/>
      <c r="AE61" s="82"/>
      <c r="AF61" s="17"/>
      <c r="AG61" s="17"/>
      <c r="AH61" s="17"/>
      <c r="AI61" s="18"/>
      <c r="AJ61" s="159"/>
      <c r="AK61" s="35"/>
      <c r="AL61" s="35"/>
      <c r="AM61" s="35"/>
    </row>
    <row r="62" spans="2:41" s="20" customFormat="1" ht="15" customHeight="1">
      <c r="B62" s="279" t="s">
        <v>100</v>
      </c>
      <c r="C62" s="279"/>
      <c r="D62" s="279"/>
      <c r="E62" s="279"/>
      <c r="F62" s="279"/>
      <c r="G62" s="279"/>
      <c r="H62" s="279"/>
      <c r="I62" s="279"/>
      <c r="J62" s="279"/>
      <c r="K62" s="279"/>
      <c r="L62" s="279"/>
      <c r="M62" s="279"/>
      <c r="N62" s="279"/>
      <c r="O62" s="279"/>
      <c r="P62" s="279"/>
      <c r="Q62" s="41"/>
      <c r="R62" s="42"/>
      <c r="S62" s="41"/>
      <c r="T62" s="42"/>
      <c r="U62" s="41"/>
      <c r="V62" s="41"/>
      <c r="W62" s="41"/>
      <c r="X62" s="43"/>
      <c r="AA62" s="21"/>
      <c r="AB62" s="22"/>
      <c r="AC62" s="22"/>
      <c r="AD62" s="22"/>
      <c r="AE62" s="23"/>
      <c r="AF62" s="22"/>
      <c r="AG62" s="22"/>
      <c r="AH62" s="22"/>
      <c r="AI62" s="23"/>
      <c r="AJ62" s="160"/>
      <c r="AK62" s="33"/>
      <c r="AL62" s="33"/>
      <c r="AM62" s="33"/>
    </row>
    <row r="63" spans="2:41" s="20" customFormat="1" ht="6" customHeight="1" thickBot="1"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1"/>
      <c r="R63" s="42"/>
      <c r="S63" s="41"/>
      <c r="T63" s="42"/>
      <c r="U63" s="41"/>
      <c r="V63" s="41"/>
      <c r="W63" s="41"/>
      <c r="X63" s="43"/>
      <c r="AA63" s="21"/>
      <c r="AB63" s="22"/>
      <c r="AC63" s="22"/>
      <c r="AD63" s="22"/>
      <c r="AE63" s="23"/>
      <c r="AF63" s="22"/>
      <c r="AG63" s="22"/>
      <c r="AH63" s="22"/>
      <c r="AI63" s="23"/>
      <c r="AJ63" s="160"/>
      <c r="AK63" s="33"/>
      <c r="AL63" s="33"/>
      <c r="AM63" s="33"/>
    </row>
    <row r="64" spans="2:41" ht="11.25" customHeight="1">
      <c r="B64" s="270" t="s">
        <v>22</v>
      </c>
      <c r="C64" s="285" t="s">
        <v>60</v>
      </c>
      <c r="D64" s="276" t="s">
        <v>40</v>
      </c>
      <c r="E64" s="266" t="s">
        <v>0</v>
      </c>
      <c r="F64" s="268" t="s">
        <v>1</v>
      </c>
      <c r="G64" s="179" t="s">
        <v>58</v>
      </c>
      <c r="H64" s="246" t="s">
        <v>3</v>
      </c>
      <c r="I64" s="260" t="s">
        <v>4</v>
      </c>
      <c r="J64" s="261"/>
      <c r="K64" s="261"/>
      <c r="L64" s="261"/>
      <c r="M64" s="261"/>
      <c r="N64" s="262"/>
      <c r="O64" s="282" t="s">
        <v>5</v>
      </c>
      <c r="P64" s="261"/>
      <c r="Q64" s="261"/>
      <c r="R64" s="261"/>
      <c r="S64" s="261"/>
      <c r="T64" s="283"/>
      <c r="U64" s="246" t="s">
        <v>6</v>
      </c>
      <c r="V64" s="170" t="s">
        <v>77</v>
      </c>
      <c r="W64" s="274" t="s">
        <v>49</v>
      </c>
      <c r="X64" s="248" t="s">
        <v>38</v>
      </c>
      <c r="Z64" s="45"/>
      <c r="AA64" s="9"/>
      <c r="AB64" s="46"/>
      <c r="AC64" s="46"/>
      <c r="AD64" s="46"/>
      <c r="AE64" s="47"/>
      <c r="AF64" s="46"/>
      <c r="AG64" s="46"/>
      <c r="AH64" s="46"/>
      <c r="AI64" s="47"/>
    </row>
    <row r="65" spans="2:41" ht="13.5" thickBot="1">
      <c r="B65" s="271"/>
      <c r="C65" s="286"/>
      <c r="D65" s="277"/>
      <c r="E65" s="267"/>
      <c r="F65" s="269"/>
      <c r="G65" s="180" t="s">
        <v>57</v>
      </c>
      <c r="H65" s="263"/>
      <c r="I65" s="250">
        <v>1</v>
      </c>
      <c r="J65" s="251"/>
      <c r="K65" s="252">
        <v>2</v>
      </c>
      <c r="L65" s="253"/>
      <c r="M65" s="253">
        <v>3</v>
      </c>
      <c r="N65" s="254"/>
      <c r="O65" s="255">
        <v>1</v>
      </c>
      <c r="P65" s="256"/>
      <c r="Q65" s="253">
        <v>2</v>
      </c>
      <c r="R65" s="253"/>
      <c r="S65" s="253">
        <v>3</v>
      </c>
      <c r="T65" s="257"/>
      <c r="U65" s="247"/>
      <c r="V65" s="171" t="s">
        <v>78</v>
      </c>
      <c r="W65" s="275"/>
      <c r="X65" s="249"/>
      <c r="Z65" s="49"/>
      <c r="AA65" s="9"/>
      <c r="AB65" s="46"/>
      <c r="AC65" s="46"/>
      <c r="AD65" s="46"/>
      <c r="AE65" s="47" t="s">
        <v>61</v>
      </c>
      <c r="AF65" s="46"/>
      <c r="AG65" s="46"/>
      <c r="AH65" s="46"/>
      <c r="AI65" s="47" t="s">
        <v>62</v>
      </c>
      <c r="AJ65" s="8" t="s">
        <v>63</v>
      </c>
      <c r="AK65" s="32" t="s">
        <v>34</v>
      </c>
      <c r="AL65" s="32" t="s">
        <v>35</v>
      </c>
      <c r="AM65" s="32" t="s">
        <v>36</v>
      </c>
    </row>
    <row r="66" spans="2:41" s="19" customFormat="1" ht="15.75" customHeight="1" thickBot="1">
      <c r="B66" s="193" t="s">
        <v>91</v>
      </c>
      <c r="C66" s="208" t="str">
        <f>_xlfn.IFNA(VLOOKUP($E66,'protokół WAGI'!$C$9:$I$20,7,0),"")</f>
        <v/>
      </c>
      <c r="D66" s="52" t="str">
        <f>_xlfn.IFNA(VLOOKUP($E66,'protokół WAGI'!$C$9:$J$20,8,0),"")</f>
        <v/>
      </c>
      <c r="E66" s="182"/>
      <c r="F66" s="116" t="str">
        <f>_xlfn.IFNA(VLOOKUP($E66,'protokół WAGI'!$C$9:$I$20,3,0),"")</f>
        <v/>
      </c>
      <c r="G66" s="116" t="str">
        <f>$B$62</f>
        <v>LKS PZL-Lechia Sędziszów Małopolski</v>
      </c>
      <c r="H66" s="117" t="str">
        <f>_xlfn.IFNA(VLOOKUP($E66,'protokół WAGI'!$C$9:$I$20,4,0),"")</f>
        <v/>
      </c>
      <c r="I66" s="206" t="str">
        <f>_xlfn.IFNA(VLOOKUP($E66,'protokół WAGI'!$C$9:$I$20,5,0),"")</f>
        <v/>
      </c>
      <c r="J66" s="185"/>
      <c r="K66" s="186"/>
      <c r="L66" s="187"/>
      <c r="M66" s="224"/>
      <c r="N66" s="188"/>
      <c r="O66" s="205" t="str">
        <f>_xlfn.IFNA(VLOOKUP($E66,'protokół WAGI'!$C$9:$I$20,6,0),"")</f>
        <v/>
      </c>
      <c r="P66" s="189"/>
      <c r="Q66" s="196"/>
      <c r="R66" s="197"/>
      <c r="S66" s="196"/>
      <c r="T66" s="198"/>
      <c r="U66" s="155" t="str">
        <f t="shared" ref="U66:U71" si="87">IF(H66="","",(AE66+AI66))</f>
        <v/>
      </c>
      <c r="V66" s="172">
        <f>IFERROR(AA66,"")</f>
        <v>1</v>
      </c>
      <c r="W66" s="191" t="str">
        <f>IF(H66="","",IF(I66="","",ROUND(AA66*AM66,2)*Z66))</f>
        <v/>
      </c>
      <c r="X66" s="192" t="str">
        <f>IF(H66=""," ",ROUND(AA66*U66,2)*Z66)</f>
        <v xml:space="preserve"> </v>
      </c>
      <c r="Z66" s="127">
        <f t="shared" ref="Z66:Z71" si="88">IF(D66="K",1.4,1)</f>
        <v>1</v>
      </c>
      <c r="AA66" s="67">
        <f>IF(H66&lt;193.609,10^(0.722762521*((LOG10(H66/193.609))^2)),1)</f>
        <v>1</v>
      </c>
      <c r="AB66" s="17">
        <f t="shared" ref="AB66:AB71" si="89">IF(J66="z",I66,IF(J66="x",I66*(-1),0))</f>
        <v>0</v>
      </c>
      <c r="AC66" s="17">
        <f t="shared" ref="AC66:AC71" si="90">IF(L66="z",K66,IF(L66="x",K66*(-1),0))</f>
        <v>0</v>
      </c>
      <c r="AD66" s="17">
        <f t="shared" ref="AD66:AD71" si="91">IF(N66="z",M66,IF(N66="x",M66*(-1),0))</f>
        <v>0</v>
      </c>
      <c r="AE66" s="18">
        <f t="shared" ref="AE66:AE71" si="92">IF(AND(AB66&lt;0,AC66&lt;0,AD66&lt;0),0,MAX(AB66:AD66))</f>
        <v>0</v>
      </c>
      <c r="AF66" s="17">
        <f t="shared" ref="AF66:AF71" si="93">IF(P66="z",O66,IF(P66="x",O66*(-1),0))</f>
        <v>0</v>
      </c>
      <c r="AG66" s="17">
        <f t="shared" ref="AG66:AG71" si="94">IF(R66="z",Q66,IF(R66="x",Q66*(-1),0))</f>
        <v>0</v>
      </c>
      <c r="AH66" s="17">
        <f t="shared" ref="AH66:AH71" si="95">IF(T66="z",S66,IF(T66="x",S66*(-1),0))</f>
        <v>0</v>
      </c>
      <c r="AI66" s="68">
        <f t="shared" ref="AI66:AI71" si="96">IF(AND(AF66&lt;0,AG66&lt;0,AH66&lt;0),0,MAX(AF66:AH66))</f>
        <v>0</v>
      </c>
      <c r="AJ66" s="159">
        <f t="shared" ref="AJ66:AJ71" si="97">AE66+AI66</f>
        <v>0</v>
      </c>
      <c r="AK66" s="34" t="e">
        <f t="shared" ref="AK66:AK71" si="98">IF(ISTEXT(N66),AE66,LARGE(I66:M66,1))</f>
        <v>#NUM!</v>
      </c>
      <c r="AL66" s="34" t="e">
        <f t="shared" ref="AL66:AL71" si="99">IF(ISTEXT(T66),AI66,LARGE(O66:S66,1))</f>
        <v>#NUM!</v>
      </c>
      <c r="AM66" s="34" t="e">
        <f t="shared" ref="AM66:AM71" si="100">AK66+AL66</f>
        <v>#NUM!</v>
      </c>
    </row>
    <row r="67" spans="2:41" s="19" customFormat="1" ht="15.75" customHeight="1" thickBot="1">
      <c r="B67" s="50" t="s">
        <v>92</v>
      </c>
      <c r="C67" s="181" t="str">
        <f>_xlfn.IFNA(VLOOKUP($E67,'protokół WAGI'!$C$9:$I$20,7,0),"")</f>
        <v/>
      </c>
      <c r="D67" s="52" t="str">
        <f>_xlfn.IFNA(VLOOKUP($E67,'protokół WAGI'!$C$9:$J$20,8,0),"")</f>
        <v/>
      </c>
      <c r="E67" s="51"/>
      <c r="F67" s="52" t="str">
        <f>_xlfn.IFNA(VLOOKUP($E67,'protokół WAGI'!$C$9:$I$20,3,0),"")</f>
        <v/>
      </c>
      <c r="G67" s="183" t="str">
        <f t="shared" ref="G67:G71" si="101">$B$62</f>
        <v>LKS PZL-Lechia Sędziszów Małopolski</v>
      </c>
      <c r="H67" s="53" t="str">
        <f>_xlfn.IFNA(VLOOKUP($E67,'protokół WAGI'!$C$9:$I$20,4,0),"")</f>
        <v/>
      </c>
      <c r="I67" s="209" t="str">
        <f>_xlfn.IFNA(VLOOKUP($E67,'protokół WAGI'!$C$9:$I$20,5,0),"")</f>
        <v/>
      </c>
      <c r="J67" s="55"/>
      <c r="K67" s="56"/>
      <c r="L67" s="55"/>
      <c r="M67" s="54"/>
      <c r="N67" s="69"/>
      <c r="O67" s="207" t="str">
        <f>_xlfn.IFNA(VLOOKUP($E67,'protokół WAGI'!$C$9:$I$20,6,0),"")</f>
        <v/>
      </c>
      <c r="P67" s="60"/>
      <c r="Q67" s="61"/>
      <c r="R67" s="60"/>
      <c r="S67" s="61"/>
      <c r="T67" s="62"/>
      <c r="U67" s="155" t="str">
        <f t="shared" si="87"/>
        <v/>
      </c>
      <c r="V67" s="173">
        <f t="shared" ref="V67:V71" si="102">IFERROR(AA67,"")</f>
        <v>1</v>
      </c>
      <c r="W67" s="174" t="str">
        <f t="shared" ref="W67:W71" si="103">IF(H67="","",IF(I67="","",ROUND(AA67*AM67,2)*Z67))</f>
        <v/>
      </c>
      <c r="X67" s="169" t="str">
        <f t="shared" ref="X67:X71" si="104">IF(H67=""," ",ROUND(AA67*U67,2)*Z67)</f>
        <v xml:space="preserve"> </v>
      </c>
      <c r="Z67" s="66">
        <f t="shared" si="88"/>
        <v>1</v>
      </c>
      <c r="AA67" s="67">
        <f>IF(H67&lt;193.609,10^(0.722762521*((LOG10(H67/193.609))^2)),1)</f>
        <v>1</v>
      </c>
      <c r="AB67" s="17">
        <f t="shared" si="89"/>
        <v>0</v>
      </c>
      <c r="AC67" s="17">
        <f t="shared" si="90"/>
        <v>0</v>
      </c>
      <c r="AD67" s="17">
        <f t="shared" si="91"/>
        <v>0</v>
      </c>
      <c r="AE67" s="18">
        <f t="shared" si="92"/>
        <v>0</v>
      </c>
      <c r="AF67" s="17">
        <f t="shared" si="93"/>
        <v>0</v>
      </c>
      <c r="AG67" s="17">
        <f t="shared" si="94"/>
        <v>0</v>
      </c>
      <c r="AH67" s="17">
        <f t="shared" si="95"/>
        <v>0</v>
      </c>
      <c r="AI67" s="68">
        <f t="shared" si="96"/>
        <v>0</v>
      </c>
      <c r="AJ67" s="159">
        <f t="shared" si="97"/>
        <v>0</v>
      </c>
      <c r="AK67" s="34" t="e">
        <f t="shared" si="98"/>
        <v>#NUM!</v>
      </c>
      <c r="AL67" s="34" t="e">
        <f t="shared" si="99"/>
        <v>#NUM!</v>
      </c>
      <c r="AM67" s="34" t="e">
        <f t="shared" si="100"/>
        <v>#NUM!</v>
      </c>
    </row>
    <row r="68" spans="2:41" s="19" customFormat="1" ht="15.75" customHeight="1" thickBot="1">
      <c r="B68" s="50" t="s">
        <v>93</v>
      </c>
      <c r="C68" s="181" t="str">
        <f>_xlfn.IFNA(VLOOKUP($E68,'protokół WAGI'!$C$9:$I$20,7,0),"")</f>
        <v/>
      </c>
      <c r="D68" s="52" t="str">
        <f>_xlfn.IFNA(VLOOKUP($E68,'protokół WAGI'!$C$9:$J$20,8,0),"")</f>
        <v/>
      </c>
      <c r="E68" s="51"/>
      <c r="F68" s="52" t="str">
        <f>_xlfn.IFNA(VLOOKUP($E68,'protokół WAGI'!$C$9:$I$20,3,0),"")</f>
        <v/>
      </c>
      <c r="G68" s="183" t="str">
        <f t="shared" si="101"/>
        <v>LKS PZL-Lechia Sędziszów Małopolski</v>
      </c>
      <c r="H68" s="53" t="str">
        <f>_xlfn.IFNA(VLOOKUP($E68,'protokół WAGI'!$C$9:$I$20,4,0),"")</f>
        <v/>
      </c>
      <c r="I68" s="209" t="str">
        <f>_xlfn.IFNA(VLOOKUP($E68,'protokół WAGI'!$C$9:$I$20,5,0),"")</f>
        <v/>
      </c>
      <c r="J68" s="55"/>
      <c r="K68" s="56"/>
      <c r="L68" s="55"/>
      <c r="M68" s="54"/>
      <c r="N68" s="62"/>
      <c r="O68" s="207" t="str">
        <f>_xlfn.IFNA(VLOOKUP($E68,'protokół WAGI'!$C$9:$I$20,6,0),"")</f>
        <v/>
      </c>
      <c r="P68" s="60"/>
      <c r="Q68" s="61"/>
      <c r="R68" s="60"/>
      <c r="S68" s="61"/>
      <c r="T68" s="62"/>
      <c r="U68" s="155" t="str">
        <f t="shared" si="87"/>
        <v/>
      </c>
      <c r="V68" s="173">
        <f t="shared" si="102"/>
        <v>1</v>
      </c>
      <c r="W68" s="174" t="str">
        <f t="shared" si="103"/>
        <v/>
      </c>
      <c r="X68" s="169" t="str">
        <f t="shared" si="104"/>
        <v xml:space="preserve"> </v>
      </c>
      <c r="Z68" s="66">
        <f t="shared" si="88"/>
        <v>1</v>
      </c>
      <c r="AA68" s="67">
        <f>IF(H68&lt;193.609,10^(0.722762521*((LOG10(H68/193.609))^2)),1)</f>
        <v>1</v>
      </c>
      <c r="AB68" s="17">
        <f t="shared" si="89"/>
        <v>0</v>
      </c>
      <c r="AC68" s="17">
        <f t="shared" si="90"/>
        <v>0</v>
      </c>
      <c r="AD68" s="17">
        <f t="shared" si="91"/>
        <v>0</v>
      </c>
      <c r="AE68" s="18">
        <f t="shared" si="92"/>
        <v>0</v>
      </c>
      <c r="AF68" s="17">
        <f t="shared" si="93"/>
        <v>0</v>
      </c>
      <c r="AG68" s="17">
        <f t="shared" si="94"/>
        <v>0</v>
      </c>
      <c r="AH68" s="17">
        <f t="shared" si="95"/>
        <v>0</v>
      </c>
      <c r="AI68" s="68">
        <f t="shared" si="96"/>
        <v>0</v>
      </c>
      <c r="AJ68" s="159">
        <f t="shared" si="97"/>
        <v>0</v>
      </c>
      <c r="AK68" s="34" t="e">
        <f t="shared" si="98"/>
        <v>#NUM!</v>
      </c>
      <c r="AL68" s="34" t="e">
        <f t="shared" si="99"/>
        <v>#NUM!</v>
      </c>
      <c r="AM68" s="34" t="e">
        <f t="shared" si="100"/>
        <v>#NUM!</v>
      </c>
    </row>
    <row r="69" spans="2:41" s="19" customFormat="1" ht="15.75" customHeight="1" thickBot="1">
      <c r="B69" s="50" t="s">
        <v>94</v>
      </c>
      <c r="C69" s="181" t="str">
        <f>_xlfn.IFNA(VLOOKUP($E69,'protokół WAGI'!$C$9:$I$20,7,0),"")</f>
        <v/>
      </c>
      <c r="D69" s="52" t="str">
        <f>_xlfn.IFNA(VLOOKUP($E69,'protokół WAGI'!$C$9:$J$20,8,0),"")</f>
        <v/>
      </c>
      <c r="E69" s="51"/>
      <c r="F69" s="52" t="str">
        <f>_xlfn.IFNA(VLOOKUP($E69,'protokół WAGI'!$C$9:$I$20,3,0),"")</f>
        <v/>
      </c>
      <c r="G69" s="183" t="str">
        <f t="shared" si="101"/>
        <v>LKS PZL-Lechia Sędziszów Małopolski</v>
      </c>
      <c r="H69" s="53" t="str">
        <f>_xlfn.IFNA(VLOOKUP($E69,'protokół WAGI'!$C$9:$I$20,4,0),"")</f>
        <v/>
      </c>
      <c r="I69" s="209" t="str">
        <f>_xlfn.IFNA(VLOOKUP($E69,'protokół WAGI'!$C$9:$I$20,5,0),"")</f>
        <v/>
      </c>
      <c r="J69" s="129"/>
      <c r="K69" s="130"/>
      <c r="L69" s="129"/>
      <c r="M69" s="128"/>
      <c r="N69" s="131"/>
      <c r="O69" s="207" t="str">
        <f>_xlfn.IFNA(VLOOKUP($E69,'protokół WAGI'!$C$9:$I$20,6,0),"")</f>
        <v/>
      </c>
      <c r="P69" s="132"/>
      <c r="Q69" s="61"/>
      <c r="R69" s="60"/>
      <c r="S69" s="61"/>
      <c r="T69" s="62"/>
      <c r="U69" s="155" t="str">
        <f t="shared" si="87"/>
        <v/>
      </c>
      <c r="V69" s="173">
        <f t="shared" si="102"/>
        <v>1</v>
      </c>
      <c r="W69" s="174" t="str">
        <f t="shared" si="103"/>
        <v/>
      </c>
      <c r="X69" s="169" t="str">
        <f t="shared" si="104"/>
        <v xml:space="preserve"> </v>
      </c>
      <c r="Z69" s="66">
        <f t="shared" si="88"/>
        <v>1</v>
      </c>
      <c r="AA69" s="67">
        <f>IF(H69&lt;193.609,10^(0.722762521*((LOG10(H69/193.609))^2)),1)</f>
        <v>1</v>
      </c>
      <c r="AB69" s="17">
        <f t="shared" si="89"/>
        <v>0</v>
      </c>
      <c r="AC69" s="17">
        <f t="shared" si="90"/>
        <v>0</v>
      </c>
      <c r="AD69" s="17">
        <f t="shared" si="91"/>
        <v>0</v>
      </c>
      <c r="AE69" s="18">
        <f t="shared" si="92"/>
        <v>0</v>
      </c>
      <c r="AF69" s="17">
        <f t="shared" si="93"/>
        <v>0</v>
      </c>
      <c r="AG69" s="17">
        <f t="shared" si="94"/>
        <v>0</v>
      </c>
      <c r="AH69" s="17">
        <f t="shared" si="95"/>
        <v>0</v>
      </c>
      <c r="AI69" s="68">
        <f t="shared" si="96"/>
        <v>0</v>
      </c>
      <c r="AJ69" s="159">
        <f t="shared" si="97"/>
        <v>0</v>
      </c>
      <c r="AK69" s="34" t="e">
        <f t="shared" si="98"/>
        <v>#NUM!</v>
      </c>
      <c r="AL69" s="34" t="e">
        <f t="shared" si="99"/>
        <v>#NUM!</v>
      </c>
      <c r="AM69" s="34" t="e">
        <f t="shared" si="100"/>
        <v>#NUM!</v>
      </c>
      <c r="AO69" s="113"/>
    </row>
    <row r="70" spans="2:41" s="19" customFormat="1" ht="15.75" customHeight="1" thickBot="1">
      <c r="B70" s="50" t="s">
        <v>95</v>
      </c>
      <c r="C70" s="181" t="str">
        <f>_xlfn.IFNA(VLOOKUP($E70,'protokół WAGI'!$C$9:$I$20,7,0),"")</f>
        <v/>
      </c>
      <c r="D70" s="52" t="str">
        <f>_xlfn.IFNA(VLOOKUP($E70,'protokół WAGI'!$C$9:$J$20,8,0),"")</f>
        <v/>
      </c>
      <c r="E70" s="51"/>
      <c r="F70" s="52" t="str">
        <f>_xlfn.IFNA(VLOOKUP($E70,'protokół WAGI'!$C$9:$I$20,3,0),"")</f>
        <v/>
      </c>
      <c r="G70" s="183" t="str">
        <f t="shared" si="101"/>
        <v>LKS PZL-Lechia Sędziszów Małopolski</v>
      </c>
      <c r="H70" s="53" t="str">
        <f>_xlfn.IFNA(VLOOKUP($E70,'protokół WAGI'!$C$9:$I$20,4,0),"")</f>
        <v/>
      </c>
      <c r="I70" s="209" t="str">
        <f>_xlfn.IFNA(VLOOKUP($E70,'protokół WAGI'!$C$9:$I$20,5,0),"")</f>
        <v/>
      </c>
      <c r="J70" s="55"/>
      <c r="K70" s="56"/>
      <c r="L70" s="55"/>
      <c r="M70" s="54"/>
      <c r="N70" s="62"/>
      <c r="O70" s="207" t="str">
        <f>_xlfn.IFNA(VLOOKUP($E70,'protokół WAGI'!$C$9:$I$20,6,0),"")</f>
        <v/>
      </c>
      <c r="P70" s="60"/>
      <c r="Q70" s="133"/>
      <c r="R70" s="132"/>
      <c r="S70" s="133"/>
      <c r="T70" s="131"/>
      <c r="U70" s="156" t="str">
        <f t="shared" si="87"/>
        <v/>
      </c>
      <c r="V70" s="173">
        <f t="shared" si="102"/>
        <v>1</v>
      </c>
      <c r="W70" s="174" t="str">
        <f t="shared" si="103"/>
        <v/>
      </c>
      <c r="X70" s="169" t="str">
        <f t="shared" si="104"/>
        <v xml:space="preserve"> </v>
      </c>
      <c r="Y70" s="113"/>
      <c r="Z70" s="66">
        <f t="shared" si="88"/>
        <v>1</v>
      </c>
      <c r="AA70" s="67">
        <f>IF(H70&lt;193.609,10^(0.722762521*((LOG10(H70/193.609))^2)),1)</f>
        <v>1</v>
      </c>
      <c r="AB70" s="17">
        <f t="shared" si="89"/>
        <v>0</v>
      </c>
      <c r="AC70" s="17">
        <f t="shared" si="90"/>
        <v>0</v>
      </c>
      <c r="AD70" s="17">
        <f t="shared" si="91"/>
        <v>0</v>
      </c>
      <c r="AE70" s="18">
        <f t="shared" si="92"/>
        <v>0</v>
      </c>
      <c r="AF70" s="17">
        <f t="shared" si="93"/>
        <v>0</v>
      </c>
      <c r="AG70" s="17">
        <f t="shared" si="94"/>
        <v>0</v>
      </c>
      <c r="AH70" s="17">
        <f t="shared" si="95"/>
        <v>0</v>
      </c>
      <c r="AI70" s="68">
        <f t="shared" si="96"/>
        <v>0</v>
      </c>
      <c r="AJ70" s="159">
        <f t="shared" si="97"/>
        <v>0</v>
      </c>
      <c r="AK70" s="34" t="e">
        <f t="shared" si="98"/>
        <v>#NUM!</v>
      </c>
      <c r="AL70" s="34" t="e">
        <f t="shared" si="99"/>
        <v>#NUM!</v>
      </c>
      <c r="AM70" s="34" t="e">
        <f t="shared" si="100"/>
        <v>#NUM!</v>
      </c>
    </row>
    <row r="71" spans="2:41" s="19" customFormat="1" ht="15.75" customHeight="1" thickBot="1">
      <c r="B71" s="194" t="s">
        <v>96</v>
      </c>
      <c r="C71" s="213" t="str">
        <f>_xlfn.IFNA(VLOOKUP($E71,'protokół WAGI'!$C$9:$I$20,7,0),"")</f>
        <v/>
      </c>
      <c r="D71" s="168" t="str">
        <f>_xlfn.IFNA(VLOOKUP($E71,'protokół WAGI'!$C$9:$J$20,8,0),"")</f>
        <v/>
      </c>
      <c r="E71" s="134"/>
      <c r="F71" s="168" t="str">
        <f>_xlfn.IFNA(VLOOKUP($E71,'protokół WAGI'!$C$9:$I$20,3,0),"")</f>
        <v/>
      </c>
      <c r="G71" s="135" t="str">
        <f t="shared" si="101"/>
        <v>LKS PZL-Lechia Sędziszów Małopolski</v>
      </c>
      <c r="H71" s="212" t="str">
        <f>_xlfn.IFNA(VLOOKUP($E71,'protokół WAGI'!$C$9:$I$20,4,0),"")</f>
        <v/>
      </c>
      <c r="I71" s="211" t="str">
        <f>_xlfn.IFNA(VLOOKUP($E71,'protokół WAGI'!$C$9:$I$20,5,0),"")</f>
        <v/>
      </c>
      <c r="J71" s="137"/>
      <c r="K71" s="138"/>
      <c r="L71" s="137"/>
      <c r="M71" s="136"/>
      <c r="N71" s="141"/>
      <c r="O71" s="210" t="str">
        <f>_xlfn.IFNA(VLOOKUP($E71,'protokół WAGI'!$C$9:$I$20,6,0),"")</f>
        <v/>
      </c>
      <c r="P71" s="139"/>
      <c r="Q71" s="140"/>
      <c r="R71" s="139"/>
      <c r="S71" s="140"/>
      <c r="T71" s="141"/>
      <c r="U71" s="157" t="str">
        <f t="shared" si="87"/>
        <v/>
      </c>
      <c r="V71" s="195">
        <f t="shared" si="102"/>
        <v>1</v>
      </c>
      <c r="W71" s="175" t="str">
        <f t="shared" si="103"/>
        <v/>
      </c>
      <c r="X71" s="176" t="str">
        <f t="shared" si="104"/>
        <v xml:space="preserve"> </v>
      </c>
      <c r="Z71" s="66">
        <f t="shared" si="88"/>
        <v>1</v>
      </c>
      <c r="AA71" s="67">
        <f>IF(H71&lt;193.609,10^(0.722762521*((LOG10(H71/193.609))^2)),1)</f>
        <v>1</v>
      </c>
      <c r="AB71" s="70">
        <f t="shared" si="89"/>
        <v>0</v>
      </c>
      <c r="AC71" s="70">
        <f t="shared" si="90"/>
        <v>0</v>
      </c>
      <c r="AD71" s="70">
        <f t="shared" si="91"/>
        <v>0</v>
      </c>
      <c r="AE71" s="18">
        <f t="shared" si="92"/>
        <v>0</v>
      </c>
      <c r="AF71" s="17">
        <f t="shared" si="93"/>
        <v>0</v>
      </c>
      <c r="AG71" s="17">
        <f t="shared" si="94"/>
        <v>0</v>
      </c>
      <c r="AH71" s="17">
        <f t="shared" si="95"/>
        <v>0</v>
      </c>
      <c r="AI71" s="68">
        <f t="shared" si="96"/>
        <v>0</v>
      </c>
      <c r="AJ71" s="159">
        <f t="shared" si="97"/>
        <v>0</v>
      </c>
      <c r="AK71" s="34" t="e">
        <f t="shared" si="98"/>
        <v>#NUM!</v>
      </c>
      <c r="AL71" s="34" t="e">
        <f t="shared" si="99"/>
        <v>#NUM!</v>
      </c>
      <c r="AM71" s="34" t="e">
        <f t="shared" si="100"/>
        <v>#NUM!</v>
      </c>
    </row>
    <row r="72" spans="2:41" s="19" customFormat="1" ht="16.5" customHeight="1" thickBot="1">
      <c r="B72" s="71"/>
      <c r="C72" s="71"/>
      <c r="D72" s="71"/>
      <c r="E72" s="72"/>
      <c r="F72" s="71"/>
      <c r="G72" s="142" t="str">
        <f>G71</f>
        <v>LKS PZL-Lechia Sędziszów Małopolski</v>
      </c>
      <c r="H72" s="73"/>
      <c r="I72" s="74"/>
      <c r="J72" s="75"/>
      <c r="K72" s="74"/>
      <c r="L72" s="76"/>
      <c r="M72" s="74"/>
      <c r="N72" s="75"/>
      <c r="O72" s="74"/>
      <c r="P72" s="75"/>
      <c r="Q72" s="77"/>
      <c r="R72" s="75"/>
      <c r="S72" s="77"/>
      <c r="T72" s="75"/>
      <c r="U72" s="78"/>
      <c r="V72" s="258">
        <f>ROUND(SUM(W66:W71),2)</f>
        <v>0</v>
      </c>
      <c r="W72" s="259"/>
      <c r="X72" s="177">
        <f>ROUND(SUM(X66:X71),2)</f>
        <v>0</v>
      </c>
      <c r="Y72" s="114"/>
      <c r="Z72" s="79"/>
      <c r="AA72" s="67" t="str">
        <f>G66</f>
        <v>LKS PZL-Lechia Sędziszów Małopolski</v>
      </c>
      <c r="AB72" s="80"/>
      <c r="AC72" s="80"/>
      <c r="AD72" s="81"/>
      <c r="AE72" s="82"/>
      <c r="AF72" s="17"/>
      <c r="AG72" s="17"/>
      <c r="AH72" s="17"/>
      <c r="AI72" s="18"/>
      <c r="AJ72" s="159"/>
      <c r="AK72" s="35"/>
      <c r="AL72" s="35"/>
      <c r="AM72" s="35"/>
    </row>
    <row r="73" spans="2:41">
      <c r="B73" s="6"/>
      <c r="C73" s="6"/>
      <c r="D73" s="6"/>
      <c r="E73" s="10"/>
      <c r="F73" s="10"/>
      <c r="G73" s="10"/>
      <c r="H73" s="11"/>
      <c r="I73" s="10"/>
      <c r="J73" s="10"/>
      <c r="K73" s="10"/>
      <c r="L73" s="10"/>
      <c r="M73" s="10"/>
      <c r="N73" s="10"/>
      <c r="O73" s="10"/>
      <c r="P73" s="10"/>
      <c r="Q73" s="12"/>
      <c r="R73" s="12"/>
      <c r="S73" s="12"/>
      <c r="T73" s="12"/>
      <c r="U73" s="12"/>
      <c r="V73" s="12"/>
      <c r="W73" s="12"/>
      <c r="X73" s="83"/>
      <c r="Y73" s="84"/>
      <c r="Z73" s="84"/>
      <c r="AA73" s="83"/>
      <c r="AB73" s="83"/>
      <c r="AC73" s="83"/>
      <c r="AD73" s="83"/>
    </row>
    <row r="74" spans="2:41">
      <c r="B74" s="6"/>
      <c r="C74" s="6"/>
      <c r="D74" s="6"/>
      <c r="E74" s="163" t="s">
        <v>7</v>
      </c>
      <c r="F74" s="245" t="s">
        <v>8</v>
      </c>
      <c r="G74" s="245"/>
      <c r="H74" s="245"/>
      <c r="I74" s="245"/>
      <c r="J74" s="85"/>
      <c r="K74" s="245" t="s">
        <v>9</v>
      </c>
      <c r="L74" s="245"/>
      <c r="M74" s="245"/>
      <c r="N74" s="245"/>
      <c r="O74" s="245"/>
      <c r="P74" s="85"/>
      <c r="Q74" s="245" t="s">
        <v>43</v>
      </c>
      <c r="R74" s="245"/>
      <c r="S74" s="245"/>
      <c r="T74" s="245"/>
      <c r="U74" s="245"/>
      <c r="V74" s="245" t="s">
        <v>21</v>
      </c>
      <c r="W74" s="245"/>
      <c r="X74" s="245"/>
      <c r="AA74" s="9"/>
      <c r="AD74" s="7"/>
    </row>
    <row r="75" spans="2:41" s="19" customFormat="1" ht="13.5" customHeight="1">
      <c r="B75" s="164"/>
      <c r="C75" s="164"/>
      <c r="D75" s="164"/>
      <c r="E75" s="164"/>
      <c r="F75" s="281"/>
      <c r="G75" s="281"/>
      <c r="H75" s="281"/>
      <c r="I75" s="281"/>
      <c r="J75" s="87"/>
      <c r="K75" s="281"/>
      <c r="L75" s="281"/>
      <c r="M75" s="281"/>
      <c r="N75" s="281"/>
      <c r="O75" s="281"/>
      <c r="P75" s="87"/>
      <c r="Q75" s="281"/>
      <c r="R75" s="281"/>
      <c r="S75" s="281"/>
      <c r="T75" s="281"/>
      <c r="U75" s="281"/>
      <c r="V75" s="281"/>
      <c r="W75" s="281"/>
      <c r="X75" s="281"/>
      <c r="AA75" s="67"/>
      <c r="AB75" s="158"/>
      <c r="AC75" s="158"/>
      <c r="AD75" s="158"/>
      <c r="AE75" s="159"/>
      <c r="AF75" s="158"/>
      <c r="AG75" s="158"/>
      <c r="AH75" s="158"/>
      <c r="AI75" s="159"/>
      <c r="AJ75" s="159"/>
      <c r="AK75" s="35"/>
      <c r="AL75" s="35"/>
      <c r="AM75" s="35"/>
    </row>
    <row r="76" spans="2:41" ht="19.5" customHeight="1">
      <c r="B76" s="27"/>
      <c r="C76" s="27"/>
      <c r="D76" s="27"/>
      <c r="E76" s="86"/>
      <c r="F76" s="280"/>
      <c r="G76" s="280"/>
      <c r="H76" s="280"/>
      <c r="I76" s="280"/>
      <c r="J76" s="87"/>
      <c r="K76" s="284"/>
      <c r="L76" s="284"/>
      <c r="M76" s="284"/>
      <c r="N76" s="284"/>
      <c r="O76" s="284"/>
      <c r="P76" s="87"/>
      <c r="Q76" s="86"/>
      <c r="R76" s="86"/>
      <c r="S76" s="86"/>
      <c r="T76" s="86"/>
      <c r="U76" s="86"/>
      <c r="V76" s="280"/>
      <c r="W76" s="280"/>
      <c r="X76" s="280"/>
      <c r="AA76" s="9"/>
      <c r="AD76" s="7"/>
    </row>
    <row r="77" spans="2:41">
      <c r="B77" s="27"/>
      <c r="C77" s="27"/>
      <c r="D77" s="27"/>
      <c r="E77" s="88"/>
      <c r="F77" s="278"/>
      <c r="G77" s="278"/>
      <c r="H77" s="278"/>
      <c r="I77" s="278"/>
      <c r="J77" s="89"/>
      <c r="K77" s="278"/>
      <c r="L77" s="278"/>
      <c r="M77" s="278"/>
      <c r="N77" s="278"/>
      <c r="O77" s="278"/>
      <c r="P77" s="89"/>
      <c r="Q77" s="278"/>
      <c r="R77" s="278"/>
      <c r="S77" s="278"/>
      <c r="T77" s="278"/>
      <c r="U77" s="278"/>
      <c r="V77" s="278"/>
      <c r="W77" s="278"/>
      <c r="X77" s="278"/>
    </row>
    <row r="78" spans="2:41">
      <c r="B78" s="27"/>
      <c r="C78" s="27"/>
      <c r="D78" s="27"/>
      <c r="E78" s="12"/>
      <c r="F78" s="12"/>
      <c r="G78" s="12"/>
      <c r="H78" s="26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3"/>
    </row>
    <row r="81" ht="14.25" customHeight="1"/>
  </sheetData>
  <mergeCells count="138">
    <mergeCell ref="V28:W28"/>
    <mergeCell ref="I20:N20"/>
    <mergeCell ref="O20:T20"/>
    <mergeCell ref="U20:U21"/>
    <mergeCell ref="W20:W21"/>
    <mergeCell ref="X20:X21"/>
    <mergeCell ref="I21:J21"/>
    <mergeCell ref="K21:L21"/>
    <mergeCell ref="M21:N21"/>
    <mergeCell ref="O21:P21"/>
    <mergeCell ref="Q21:R21"/>
    <mergeCell ref="S21:T21"/>
    <mergeCell ref="X9:X10"/>
    <mergeCell ref="I10:J10"/>
    <mergeCell ref="K10:L10"/>
    <mergeCell ref="M10:N10"/>
    <mergeCell ref="O10:P10"/>
    <mergeCell ref="Q10:R10"/>
    <mergeCell ref="S10:T10"/>
    <mergeCell ref="V50:W50"/>
    <mergeCell ref="B7:P7"/>
    <mergeCell ref="B9:B10"/>
    <mergeCell ref="C9:C10"/>
    <mergeCell ref="D9:D10"/>
    <mergeCell ref="E9:E10"/>
    <mergeCell ref="F9:F10"/>
    <mergeCell ref="H9:H10"/>
    <mergeCell ref="I9:N9"/>
    <mergeCell ref="O9:T9"/>
    <mergeCell ref="U9:U10"/>
    <mergeCell ref="W9:W10"/>
    <mergeCell ref="V17:W17"/>
    <mergeCell ref="B18:P18"/>
    <mergeCell ref="B20:B21"/>
    <mergeCell ref="C20:C21"/>
    <mergeCell ref="X42:X43"/>
    <mergeCell ref="I43:J43"/>
    <mergeCell ref="K43:L43"/>
    <mergeCell ref="M43:N43"/>
    <mergeCell ref="O43:P43"/>
    <mergeCell ref="Q43:R43"/>
    <mergeCell ref="S43:T43"/>
    <mergeCell ref="V39:W39"/>
    <mergeCell ref="B40:P40"/>
    <mergeCell ref="B42:B43"/>
    <mergeCell ref="C42:C43"/>
    <mergeCell ref="D42:D43"/>
    <mergeCell ref="E42:E43"/>
    <mergeCell ref="F42:F43"/>
    <mergeCell ref="H42:H43"/>
    <mergeCell ref="I42:N42"/>
    <mergeCell ref="O42:T42"/>
    <mergeCell ref="U42:U43"/>
    <mergeCell ref="W42:W43"/>
    <mergeCell ref="W31:W32"/>
    <mergeCell ref="X31:X32"/>
    <mergeCell ref="I32:J32"/>
    <mergeCell ref="K32:L32"/>
    <mergeCell ref="M32:N32"/>
    <mergeCell ref="O32:P32"/>
    <mergeCell ref="Q32:R32"/>
    <mergeCell ref="S32:T32"/>
    <mergeCell ref="B1:V1"/>
    <mergeCell ref="B2:V2"/>
    <mergeCell ref="B29:P29"/>
    <mergeCell ref="B31:B32"/>
    <mergeCell ref="C31:C32"/>
    <mergeCell ref="D31:D32"/>
    <mergeCell ref="E31:E32"/>
    <mergeCell ref="F31:F32"/>
    <mergeCell ref="H31:H32"/>
    <mergeCell ref="I31:N31"/>
    <mergeCell ref="O31:T31"/>
    <mergeCell ref="U31:U32"/>
    <mergeCell ref="D20:D21"/>
    <mergeCell ref="E20:E21"/>
    <mergeCell ref="F20:F21"/>
    <mergeCell ref="H20:H21"/>
    <mergeCell ref="W4:X4"/>
    <mergeCell ref="Q4:V4"/>
    <mergeCell ref="G4:I4"/>
    <mergeCell ref="C53:C54"/>
    <mergeCell ref="C64:C65"/>
    <mergeCell ref="W53:W54"/>
    <mergeCell ref="B51:P51"/>
    <mergeCell ref="B53:B54"/>
    <mergeCell ref="D53:D54"/>
    <mergeCell ref="E53:E54"/>
    <mergeCell ref="F53:F54"/>
    <mergeCell ref="H53:H54"/>
    <mergeCell ref="I53:N53"/>
    <mergeCell ref="O53:T53"/>
    <mergeCell ref="V77:X77"/>
    <mergeCell ref="B62:P62"/>
    <mergeCell ref="U64:U65"/>
    <mergeCell ref="S65:T65"/>
    <mergeCell ref="V76:X76"/>
    <mergeCell ref="Q75:U75"/>
    <mergeCell ref="Q74:U74"/>
    <mergeCell ref="V75:X75"/>
    <mergeCell ref="O64:T64"/>
    <mergeCell ref="Q77:U77"/>
    <mergeCell ref="K77:O77"/>
    <mergeCell ref="F77:I77"/>
    <mergeCell ref="K75:O75"/>
    <mergeCell ref="K76:O76"/>
    <mergeCell ref="F75:I75"/>
    <mergeCell ref="F76:I76"/>
    <mergeCell ref="Y1:AK1"/>
    <mergeCell ref="Y3:AK3"/>
    <mergeCell ref="X64:X65"/>
    <mergeCell ref="F5:L5"/>
    <mergeCell ref="E64:E65"/>
    <mergeCell ref="F64:F65"/>
    <mergeCell ref="B64:B65"/>
    <mergeCell ref="P5:W5"/>
    <mergeCell ref="W64:W65"/>
    <mergeCell ref="K65:L65"/>
    <mergeCell ref="V61:W61"/>
    <mergeCell ref="D64:D65"/>
    <mergeCell ref="M65:N65"/>
    <mergeCell ref="O65:P65"/>
    <mergeCell ref="V74:X74"/>
    <mergeCell ref="K74:O74"/>
    <mergeCell ref="F74:I74"/>
    <mergeCell ref="U53:U54"/>
    <mergeCell ref="X53:X54"/>
    <mergeCell ref="I54:J54"/>
    <mergeCell ref="K54:L54"/>
    <mergeCell ref="M54:N54"/>
    <mergeCell ref="O54:P54"/>
    <mergeCell ref="Q54:R54"/>
    <mergeCell ref="S54:T54"/>
    <mergeCell ref="V72:W72"/>
    <mergeCell ref="Q65:R65"/>
    <mergeCell ref="I64:N64"/>
    <mergeCell ref="H64:H65"/>
    <mergeCell ref="I65:J65"/>
  </mergeCells>
  <phoneticPr fontId="15" type="noConversion"/>
  <conditionalFormatting sqref="N72 R66:R72 T66:T72 P72 L72">
    <cfRule type="cellIs" dxfId="180" priority="702" stopIfTrue="1" operator="lessThan">
      <formula>0</formula>
    </cfRule>
  </conditionalFormatting>
  <conditionalFormatting sqref="J72">
    <cfRule type="cellIs" dxfId="179" priority="663" stopIfTrue="1" operator="equal">
      <formula>"""o"""</formula>
    </cfRule>
  </conditionalFormatting>
  <conditionalFormatting sqref="O72 O61">
    <cfRule type="cellIs" dxfId="178" priority="644" stopIfTrue="1" operator="equal">
      <formula>IF(SIGN($AF61)=1,$AI61,0)</formula>
    </cfRule>
    <cfRule type="expression" dxfId="177" priority="645" stopIfTrue="1">
      <formula>IF($AF61&lt;0,$AF61,0)</formula>
    </cfRule>
    <cfRule type="expression" dxfId="176" priority="646" stopIfTrue="1">
      <formula>IF($AF61&gt;0,$AF61,0)</formula>
    </cfRule>
  </conditionalFormatting>
  <conditionalFormatting sqref="Q66:Q72 Q55:Q61">
    <cfRule type="cellIs" dxfId="175" priority="647" stopIfTrue="1" operator="equal">
      <formula>IF(SIGN($AG55)=1,$AI55,0)</formula>
    </cfRule>
    <cfRule type="expression" dxfId="174" priority="648" stopIfTrue="1">
      <formula>IF($AG55&lt;0,$AG55,0)</formula>
    </cfRule>
    <cfRule type="expression" dxfId="173" priority="649" stopIfTrue="1">
      <formula>IF($AG55&gt;0,$AG55,0)</formula>
    </cfRule>
  </conditionalFormatting>
  <conditionalFormatting sqref="S66:S72 S55:S61">
    <cfRule type="cellIs" dxfId="172" priority="650" stopIfTrue="1" operator="equal">
      <formula>IF(SIGN($AH55)=1,$AI55,0)</formula>
    </cfRule>
    <cfRule type="expression" dxfId="171" priority="651" stopIfTrue="1">
      <formula>IF($AH55&lt;0,$AH55,0)</formula>
    </cfRule>
    <cfRule type="expression" dxfId="170" priority="652" stopIfTrue="1">
      <formula>IF($AH55&gt;0,$AH55,0)</formula>
    </cfRule>
  </conditionalFormatting>
  <conditionalFormatting sqref="I72 I61">
    <cfRule type="expression" dxfId="169" priority="653" stopIfTrue="1">
      <formula>IF($AB61&lt;0,$AB61,0)</formula>
    </cfRule>
    <cfRule type="cellIs" dxfId="168" priority="654" stopIfTrue="1" operator="equal">
      <formula>IF(SIGN($AB61)=1,$AE61,0)</formula>
    </cfRule>
    <cfRule type="expression" dxfId="167" priority="655" stopIfTrue="1">
      <formula>IF($AB61&gt;0,$AB61,0)</formula>
    </cfRule>
  </conditionalFormatting>
  <conditionalFormatting sqref="K72 K61">
    <cfRule type="cellIs" dxfId="166" priority="656" stopIfTrue="1" operator="equal">
      <formula>IF(SIGN($AC61)=1,$AE61,0)</formula>
    </cfRule>
    <cfRule type="expression" dxfId="165" priority="657" stopIfTrue="1">
      <formula>IF($AC61&lt;0,$AC61,0)</formula>
    </cfRule>
    <cfRule type="expression" dxfId="164" priority="658" stopIfTrue="1">
      <formula>IF($AC61&gt;0,$AC61,0)</formula>
    </cfRule>
  </conditionalFormatting>
  <conditionalFormatting sqref="M72 M61">
    <cfRule type="expression" dxfId="163" priority="659" stopIfTrue="1">
      <formula>IF($AD61&lt;0,$AD61,0)</formula>
    </cfRule>
    <cfRule type="cellIs" dxfId="162" priority="660" stopIfTrue="1" operator="equal">
      <formula>IF(SIGN($AD61)=1,$AE61,0)</formula>
    </cfRule>
    <cfRule type="expression" dxfId="161" priority="661" stopIfTrue="1">
      <formula>IF($AD61&gt;0,$AD61,0)</formula>
    </cfRule>
  </conditionalFormatting>
  <conditionalFormatting sqref="N61 R55:R61 T55:T61 P61 L61">
    <cfRule type="cellIs" dxfId="160" priority="348" stopIfTrue="1" operator="lessThan">
      <formula>0</formula>
    </cfRule>
  </conditionalFormatting>
  <conditionalFormatting sqref="J61">
    <cfRule type="cellIs" dxfId="159" priority="347" stopIfTrue="1" operator="equal">
      <formula>"""o"""</formula>
    </cfRule>
  </conditionalFormatting>
  <conditionalFormatting sqref="K66:K71">
    <cfRule type="cellIs" dxfId="158" priority="145" stopIfTrue="1" operator="equal">
      <formula>IF(SIGN($AC66)=1,$AE66,0)</formula>
    </cfRule>
    <cfRule type="expression" dxfId="157" priority="146" stopIfTrue="1">
      <formula>IF($AC66&lt;0,$AC66,0)</formula>
    </cfRule>
    <cfRule type="expression" dxfId="156" priority="147" stopIfTrue="1">
      <formula>IF($AC66&gt;0,$AC66,0)</formula>
    </cfRule>
  </conditionalFormatting>
  <conditionalFormatting sqref="M66:M71">
    <cfRule type="expression" dxfId="155" priority="148" stopIfTrue="1">
      <formula>IF($AD66&lt;0,$AD66,0)</formula>
    </cfRule>
    <cfRule type="cellIs" dxfId="154" priority="149" stopIfTrue="1" operator="equal">
      <formula>IF(SIGN($AD66)=1,$AE66,0)</formula>
    </cfRule>
    <cfRule type="expression" dxfId="153" priority="150" stopIfTrue="1">
      <formula>IF($AD66&gt;0,$AD66,0)</formula>
    </cfRule>
  </conditionalFormatting>
  <conditionalFormatting sqref="N67:N71 P66:P71 L66:L71 J66:J71">
    <cfRule type="cellIs" dxfId="152" priority="138" stopIfTrue="1" operator="lessThan">
      <formula>0</formula>
    </cfRule>
  </conditionalFormatting>
  <conditionalFormatting sqref="K55:K60">
    <cfRule type="cellIs" dxfId="151" priority="132" stopIfTrue="1" operator="equal">
      <formula>IF(SIGN($AC55)=1,$AE55,0)</formula>
    </cfRule>
    <cfRule type="expression" dxfId="150" priority="133" stopIfTrue="1">
      <formula>IF($AC55&lt;0,$AC55,0)</formula>
    </cfRule>
    <cfRule type="expression" dxfId="149" priority="134" stopIfTrue="1">
      <formula>IF($AC55&gt;0,$AC55,0)</formula>
    </cfRule>
  </conditionalFormatting>
  <conditionalFormatting sqref="M55:M60">
    <cfRule type="expression" dxfId="148" priority="135" stopIfTrue="1">
      <formula>IF($AD55&lt;0,$AD55,0)</formula>
    </cfRule>
    <cfRule type="cellIs" dxfId="147" priority="136" stopIfTrue="1" operator="equal">
      <formula>IF(SIGN($AD55)=1,$AE55,0)</formula>
    </cfRule>
    <cfRule type="expression" dxfId="146" priority="137" stopIfTrue="1">
      <formula>IF($AD55&gt;0,$AD55,0)</formula>
    </cfRule>
  </conditionalFormatting>
  <conditionalFormatting sqref="I55:I60">
    <cfRule type="expression" dxfId="145" priority="129" stopIfTrue="1">
      <formula>IF($AB55&lt;0,AB55,0)</formula>
    </cfRule>
    <cfRule type="cellIs" dxfId="144" priority="130" stopIfTrue="1" operator="equal">
      <formula>IF(SIGN($AB55)=1,$AE55,0)</formula>
    </cfRule>
    <cfRule type="expression" dxfId="143" priority="131" stopIfTrue="1">
      <formula>IF($AB55&gt;0,$AB55,0)</formula>
    </cfRule>
  </conditionalFormatting>
  <conditionalFormatting sqref="O55:O60">
    <cfRule type="cellIs" dxfId="142" priority="126" stopIfTrue="1" operator="equal">
      <formula>IF(SIGN($AF55)=1,$AI55,0)</formula>
    </cfRule>
    <cfRule type="expression" dxfId="141" priority="127" stopIfTrue="1">
      <formula>IF($AF55&lt;0,$AF55,0)</formula>
    </cfRule>
    <cfRule type="expression" dxfId="140" priority="128" stopIfTrue="1">
      <formula>IF($AF55&gt;0,$AF55,0)</formula>
    </cfRule>
  </conditionalFormatting>
  <conditionalFormatting sqref="P55:P60 L55:L60 J55:J60">
    <cfRule type="cellIs" dxfId="139" priority="125" stopIfTrue="1" operator="lessThan">
      <formula>0</formula>
    </cfRule>
  </conditionalFormatting>
  <conditionalFormatting sqref="V61:W61">
    <cfRule type="cellIs" dxfId="138" priority="114" operator="greaterThan">
      <formula>$V$72</formula>
    </cfRule>
  </conditionalFormatting>
  <conditionalFormatting sqref="V72:W72">
    <cfRule type="cellIs" dxfId="137" priority="113" operator="greaterThan">
      <formula>$V$61</formula>
    </cfRule>
  </conditionalFormatting>
  <conditionalFormatting sqref="X61">
    <cfRule type="cellIs" dxfId="136" priority="112" operator="greaterThan">
      <formula>$X$72</formula>
    </cfRule>
  </conditionalFormatting>
  <conditionalFormatting sqref="X72">
    <cfRule type="cellIs" dxfId="135" priority="111" operator="greaterThan">
      <formula>$X$61</formula>
    </cfRule>
  </conditionalFormatting>
  <conditionalFormatting sqref="I66:I71">
    <cfRule type="expression" dxfId="134" priority="108" stopIfTrue="1">
      <formula>IF($AB66&lt;0,AB66,0)</formula>
    </cfRule>
    <cfRule type="cellIs" dxfId="133" priority="109" stopIfTrue="1" operator="equal">
      <formula>IF(SIGN($AB66)=1,$AE66,0)</formula>
    </cfRule>
    <cfRule type="expression" dxfId="132" priority="110" stopIfTrue="1">
      <formula>IF($AB66&gt;0,$AB66,0)</formula>
    </cfRule>
  </conditionalFormatting>
  <conditionalFormatting sqref="O66:O71">
    <cfRule type="cellIs" dxfId="131" priority="105" stopIfTrue="1" operator="equal">
      <formula>IF(SIGN($AF66)=1,$AI66,0)</formula>
    </cfRule>
    <cfRule type="expression" dxfId="130" priority="106" stopIfTrue="1">
      <formula>IF($AF66&lt;0,$AF66,0)</formula>
    </cfRule>
    <cfRule type="expression" dxfId="129" priority="107" stopIfTrue="1">
      <formula>IF($AF66&gt;0,$AF66,0)</formula>
    </cfRule>
  </conditionalFormatting>
  <conditionalFormatting sqref="N50 R44:R50 T44:T50 P50 L50">
    <cfRule type="cellIs" dxfId="128" priority="104" stopIfTrue="1" operator="lessThan">
      <formula>0</formula>
    </cfRule>
  </conditionalFormatting>
  <conditionalFormatting sqref="J50">
    <cfRule type="cellIs" dxfId="127" priority="103" stopIfTrue="1" operator="equal">
      <formula>"""o"""</formula>
    </cfRule>
  </conditionalFormatting>
  <conditionalFormatting sqref="O50 O39">
    <cfRule type="cellIs" dxfId="126" priority="85" stopIfTrue="1" operator="equal">
      <formula>IF(SIGN($AF39)=1,$AI39,0)</formula>
    </cfRule>
    <cfRule type="expression" dxfId="125" priority="86" stopIfTrue="1">
      <formula>IF($AF39&lt;0,$AF39,0)</formula>
    </cfRule>
    <cfRule type="expression" dxfId="124" priority="87" stopIfTrue="1">
      <formula>IF($AF39&gt;0,$AF39,0)</formula>
    </cfRule>
  </conditionalFormatting>
  <conditionalFormatting sqref="Q44:Q50 Q33:Q39">
    <cfRule type="cellIs" dxfId="123" priority="88" stopIfTrue="1" operator="equal">
      <formula>IF(SIGN($AG33)=1,$AI33,0)</formula>
    </cfRule>
    <cfRule type="expression" dxfId="122" priority="89" stopIfTrue="1">
      <formula>IF($AG33&lt;0,$AG33,0)</formula>
    </cfRule>
    <cfRule type="expression" dxfId="121" priority="90" stopIfTrue="1">
      <formula>IF($AG33&gt;0,$AG33,0)</formula>
    </cfRule>
  </conditionalFormatting>
  <conditionalFormatting sqref="S44:S50 S33:S39">
    <cfRule type="cellIs" dxfId="120" priority="91" stopIfTrue="1" operator="equal">
      <formula>IF(SIGN($AH33)=1,$AI33,0)</formula>
    </cfRule>
    <cfRule type="expression" dxfId="119" priority="92" stopIfTrue="1">
      <formula>IF($AH33&lt;0,$AH33,0)</formula>
    </cfRule>
    <cfRule type="expression" dxfId="118" priority="93" stopIfTrue="1">
      <formula>IF($AH33&gt;0,$AH33,0)</formula>
    </cfRule>
  </conditionalFormatting>
  <conditionalFormatting sqref="I50 I39">
    <cfRule type="expression" dxfId="117" priority="94" stopIfTrue="1">
      <formula>IF($AB39&lt;0,$AB39,0)</formula>
    </cfRule>
    <cfRule type="cellIs" dxfId="116" priority="95" stopIfTrue="1" operator="equal">
      <formula>IF(SIGN($AB39)=1,$AE39,0)</formula>
    </cfRule>
    <cfRule type="expression" dxfId="115" priority="96" stopIfTrue="1">
      <formula>IF($AB39&gt;0,$AB39,0)</formula>
    </cfRule>
  </conditionalFormatting>
  <conditionalFormatting sqref="K50 K39">
    <cfRule type="cellIs" dxfId="114" priority="97" stopIfTrue="1" operator="equal">
      <formula>IF(SIGN($AC39)=1,$AE39,0)</formula>
    </cfRule>
    <cfRule type="expression" dxfId="113" priority="98" stopIfTrue="1">
      <formula>IF($AC39&lt;0,$AC39,0)</formula>
    </cfRule>
    <cfRule type="expression" dxfId="112" priority="99" stopIfTrue="1">
      <formula>IF($AC39&gt;0,$AC39,0)</formula>
    </cfRule>
  </conditionalFormatting>
  <conditionalFormatting sqref="M50 M39">
    <cfRule type="expression" dxfId="111" priority="100" stopIfTrue="1">
      <formula>IF($AD39&lt;0,$AD39,0)</formula>
    </cfRule>
    <cfRule type="cellIs" dxfId="110" priority="101" stopIfTrue="1" operator="equal">
      <formula>IF(SIGN($AD39)=1,$AE39,0)</formula>
    </cfRule>
    <cfRule type="expression" dxfId="109" priority="102" stopIfTrue="1">
      <formula>IF($AD39&gt;0,$AD39,0)</formula>
    </cfRule>
  </conditionalFormatting>
  <conditionalFormatting sqref="N39 R33:R39 T33:T39 P39 L39">
    <cfRule type="cellIs" dxfId="108" priority="84" stopIfTrue="1" operator="lessThan">
      <formula>0</formula>
    </cfRule>
  </conditionalFormatting>
  <conditionalFormatting sqref="J39">
    <cfRule type="cellIs" dxfId="107" priority="83" stopIfTrue="1" operator="equal">
      <formula>"""o"""</formula>
    </cfRule>
  </conditionalFormatting>
  <conditionalFormatting sqref="K44:K49">
    <cfRule type="cellIs" dxfId="106" priority="77" stopIfTrue="1" operator="equal">
      <formula>IF(SIGN($AC44)=1,$AE44,0)</formula>
    </cfRule>
    <cfRule type="expression" dxfId="105" priority="78" stopIfTrue="1">
      <formula>IF($AC44&lt;0,$AC44,0)</formula>
    </cfRule>
    <cfRule type="expression" dxfId="104" priority="79" stopIfTrue="1">
      <formula>IF($AC44&gt;0,$AC44,0)</formula>
    </cfRule>
  </conditionalFormatting>
  <conditionalFormatting sqref="M44:M49">
    <cfRule type="expression" dxfId="103" priority="80" stopIfTrue="1">
      <formula>IF($AD44&lt;0,$AD44,0)</formula>
    </cfRule>
    <cfRule type="cellIs" dxfId="102" priority="81" stopIfTrue="1" operator="equal">
      <formula>IF(SIGN($AD44)=1,$AE44,0)</formula>
    </cfRule>
    <cfRule type="expression" dxfId="101" priority="82" stopIfTrue="1">
      <formula>IF($AD44&gt;0,$AD44,0)</formula>
    </cfRule>
  </conditionalFormatting>
  <conditionalFormatting sqref="N45:N49 P44:P49 L44:L49 J44:J49">
    <cfRule type="cellIs" dxfId="100" priority="76" stopIfTrue="1" operator="lessThan">
      <formula>0</formula>
    </cfRule>
  </conditionalFormatting>
  <conditionalFormatting sqref="K33:K38">
    <cfRule type="cellIs" dxfId="99" priority="70" stopIfTrue="1" operator="equal">
      <formula>IF(SIGN($AC33)=1,$AE33,0)</formula>
    </cfRule>
    <cfRule type="expression" dxfId="98" priority="71" stopIfTrue="1">
      <formula>IF($AC33&lt;0,$AC33,0)</formula>
    </cfRule>
    <cfRule type="expression" dxfId="97" priority="72" stopIfTrue="1">
      <formula>IF($AC33&gt;0,$AC33,0)</formula>
    </cfRule>
  </conditionalFormatting>
  <conditionalFormatting sqref="M33:M38">
    <cfRule type="expression" dxfId="96" priority="73" stopIfTrue="1">
      <formula>IF($AD33&lt;0,$AD33,0)</formula>
    </cfRule>
    <cfRule type="cellIs" dxfId="95" priority="74" stopIfTrue="1" operator="equal">
      <formula>IF(SIGN($AD33)=1,$AE33,0)</formula>
    </cfRule>
    <cfRule type="expression" dxfId="94" priority="75" stopIfTrue="1">
      <formula>IF($AD33&gt;0,$AD33,0)</formula>
    </cfRule>
  </conditionalFormatting>
  <conditionalFormatting sqref="I33:I38">
    <cfRule type="expression" dxfId="93" priority="67" stopIfTrue="1">
      <formula>IF($AB33&lt;0,AB33,0)</formula>
    </cfRule>
    <cfRule type="cellIs" dxfId="92" priority="68" stopIfTrue="1" operator="equal">
      <formula>IF(SIGN($AB33)=1,$AE33,0)</formula>
    </cfRule>
    <cfRule type="expression" dxfId="91" priority="69" stopIfTrue="1">
      <formula>IF($AB33&gt;0,$AB33,0)</formula>
    </cfRule>
  </conditionalFormatting>
  <conditionalFormatting sqref="O33:O38">
    <cfRule type="cellIs" dxfId="90" priority="64" stopIfTrue="1" operator="equal">
      <formula>IF(SIGN($AF33)=1,$AI33,0)</formula>
    </cfRule>
    <cfRule type="expression" dxfId="89" priority="65" stopIfTrue="1">
      <formula>IF($AF33&lt;0,$AF33,0)</formula>
    </cfRule>
    <cfRule type="expression" dxfId="88" priority="66" stopIfTrue="1">
      <formula>IF($AF33&gt;0,$AF33,0)</formula>
    </cfRule>
  </conditionalFormatting>
  <conditionalFormatting sqref="P33:P38 L33:L38 J33:J38">
    <cfRule type="cellIs" dxfId="87" priority="63" stopIfTrue="1" operator="lessThan">
      <formula>0</formula>
    </cfRule>
  </conditionalFormatting>
  <conditionalFormatting sqref="V39:W39">
    <cfRule type="cellIs" dxfId="86" priority="62" operator="greaterThan">
      <formula>$V$72</formula>
    </cfRule>
  </conditionalFormatting>
  <conditionalFormatting sqref="V50:W50">
    <cfRule type="cellIs" dxfId="85" priority="61" operator="greaterThan">
      <formula>$V$61</formula>
    </cfRule>
  </conditionalFormatting>
  <conditionalFormatting sqref="X39">
    <cfRule type="cellIs" dxfId="84" priority="60" operator="greaterThan">
      <formula>$X$72</formula>
    </cfRule>
  </conditionalFormatting>
  <conditionalFormatting sqref="X50">
    <cfRule type="cellIs" dxfId="83" priority="59" operator="greaterThan">
      <formula>$X$61</formula>
    </cfRule>
  </conditionalFormatting>
  <conditionalFormatting sqref="I44:I49">
    <cfRule type="expression" dxfId="82" priority="56" stopIfTrue="1">
      <formula>IF($AB44&lt;0,AB44,0)</formula>
    </cfRule>
    <cfRule type="cellIs" dxfId="81" priority="57" stopIfTrue="1" operator="equal">
      <formula>IF(SIGN($AB44)=1,$AE44,0)</formula>
    </cfRule>
    <cfRule type="expression" dxfId="80" priority="58" stopIfTrue="1">
      <formula>IF($AB44&gt;0,$AB44,0)</formula>
    </cfRule>
  </conditionalFormatting>
  <conditionalFormatting sqref="O44:O49">
    <cfRule type="cellIs" dxfId="79" priority="53" stopIfTrue="1" operator="equal">
      <formula>IF(SIGN($AF44)=1,$AI44,0)</formula>
    </cfRule>
    <cfRule type="expression" dxfId="78" priority="54" stopIfTrue="1">
      <formula>IF($AF44&lt;0,$AF44,0)</formula>
    </cfRule>
    <cfRule type="expression" dxfId="77" priority="55" stopIfTrue="1">
      <formula>IF($AF44&gt;0,$AF44,0)</formula>
    </cfRule>
  </conditionalFormatting>
  <conditionalFormatting sqref="N28 R22:R28 T22:T28 P28 L28">
    <cfRule type="cellIs" dxfId="51" priority="52" stopIfTrue="1" operator="lessThan">
      <formula>0</formula>
    </cfRule>
  </conditionalFormatting>
  <conditionalFormatting sqref="J28">
    <cfRule type="cellIs" dxfId="50" priority="51" stopIfTrue="1" operator="equal">
      <formula>"""o"""</formula>
    </cfRule>
  </conditionalFormatting>
  <conditionalFormatting sqref="O28 O17">
    <cfRule type="cellIs" dxfId="49" priority="33" stopIfTrue="1" operator="equal">
      <formula>IF(SIGN($AF17)=1,$AI17,0)</formula>
    </cfRule>
    <cfRule type="expression" dxfId="48" priority="34" stopIfTrue="1">
      <formula>IF($AF17&lt;0,$AF17,0)</formula>
    </cfRule>
    <cfRule type="expression" dxfId="47" priority="35" stopIfTrue="1">
      <formula>IF($AF17&gt;0,$AF17,0)</formula>
    </cfRule>
  </conditionalFormatting>
  <conditionalFormatting sqref="Q22:Q28 Q11:Q17">
    <cfRule type="cellIs" dxfId="46" priority="36" stopIfTrue="1" operator="equal">
      <formula>IF(SIGN($AG11)=1,$AI11,0)</formula>
    </cfRule>
    <cfRule type="expression" dxfId="45" priority="37" stopIfTrue="1">
      <formula>IF($AG11&lt;0,$AG11,0)</formula>
    </cfRule>
    <cfRule type="expression" dxfId="44" priority="38" stopIfTrue="1">
      <formula>IF($AG11&gt;0,$AG11,0)</formula>
    </cfRule>
  </conditionalFormatting>
  <conditionalFormatting sqref="S22:S28 S11:S17">
    <cfRule type="cellIs" dxfId="43" priority="39" stopIfTrue="1" operator="equal">
      <formula>IF(SIGN($AH11)=1,$AI11,0)</formula>
    </cfRule>
    <cfRule type="expression" dxfId="42" priority="40" stopIfTrue="1">
      <formula>IF($AH11&lt;0,$AH11,0)</formula>
    </cfRule>
    <cfRule type="expression" dxfId="41" priority="41" stopIfTrue="1">
      <formula>IF($AH11&gt;0,$AH11,0)</formula>
    </cfRule>
  </conditionalFormatting>
  <conditionalFormatting sqref="I28 I17">
    <cfRule type="expression" dxfId="40" priority="42" stopIfTrue="1">
      <formula>IF($AB17&lt;0,$AB17,0)</formula>
    </cfRule>
    <cfRule type="cellIs" dxfId="39" priority="43" stopIfTrue="1" operator="equal">
      <formula>IF(SIGN($AB17)=1,$AE17,0)</formula>
    </cfRule>
    <cfRule type="expression" dxfId="38" priority="44" stopIfTrue="1">
      <formula>IF($AB17&gt;0,$AB17,0)</formula>
    </cfRule>
  </conditionalFormatting>
  <conditionalFormatting sqref="K28 K17">
    <cfRule type="cellIs" dxfId="37" priority="45" stopIfTrue="1" operator="equal">
      <formula>IF(SIGN($AC17)=1,$AE17,0)</formula>
    </cfRule>
    <cfRule type="expression" dxfId="36" priority="46" stopIfTrue="1">
      <formula>IF($AC17&lt;0,$AC17,0)</formula>
    </cfRule>
    <cfRule type="expression" dxfId="35" priority="47" stopIfTrue="1">
      <formula>IF($AC17&gt;0,$AC17,0)</formula>
    </cfRule>
  </conditionalFormatting>
  <conditionalFormatting sqref="M28 M17">
    <cfRule type="expression" dxfId="34" priority="48" stopIfTrue="1">
      <formula>IF($AD17&lt;0,$AD17,0)</formula>
    </cfRule>
    <cfRule type="cellIs" dxfId="33" priority="49" stopIfTrue="1" operator="equal">
      <formula>IF(SIGN($AD17)=1,$AE17,0)</formula>
    </cfRule>
    <cfRule type="expression" dxfId="32" priority="50" stopIfTrue="1">
      <formula>IF($AD17&gt;0,$AD17,0)</formula>
    </cfRule>
  </conditionalFormatting>
  <conditionalFormatting sqref="N17 R11:R17 T11:T17 P17 L17">
    <cfRule type="cellIs" dxfId="31" priority="32" stopIfTrue="1" operator="lessThan">
      <formula>0</formula>
    </cfRule>
  </conditionalFormatting>
  <conditionalFormatting sqref="J17">
    <cfRule type="cellIs" dxfId="30" priority="31" stopIfTrue="1" operator="equal">
      <formula>"""o"""</formula>
    </cfRule>
  </conditionalFormatting>
  <conditionalFormatting sqref="K22:K27">
    <cfRule type="cellIs" dxfId="29" priority="25" stopIfTrue="1" operator="equal">
      <formula>IF(SIGN($AC22)=1,$AE22,0)</formula>
    </cfRule>
    <cfRule type="expression" dxfId="28" priority="26" stopIfTrue="1">
      <formula>IF($AC22&lt;0,$AC22,0)</formula>
    </cfRule>
    <cfRule type="expression" dxfId="27" priority="27" stopIfTrue="1">
      <formula>IF($AC22&gt;0,$AC22,0)</formula>
    </cfRule>
  </conditionalFormatting>
  <conditionalFormatting sqref="M22:M27">
    <cfRule type="expression" dxfId="26" priority="28" stopIfTrue="1">
      <formula>IF($AD22&lt;0,$AD22,0)</formula>
    </cfRule>
    <cfRule type="cellIs" dxfId="25" priority="29" stopIfTrue="1" operator="equal">
      <formula>IF(SIGN($AD22)=1,$AE22,0)</formula>
    </cfRule>
    <cfRule type="expression" dxfId="24" priority="30" stopIfTrue="1">
      <formula>IF($AD22&gt;0,$AD22,0)</formula>
    </cfRule>
  </conditionalFormatting>
  <conditionalFormatting sqref="N23:N27 P22:P27 L22:L27 J22:J27">
    <cfRule type="cellIs" dxfId="23" priority="24" stopIfTrue="1" operator="lessThan">
      <formula>0</formula>
    </cfRule>
  </conditionalFormatting>
  <conditionalFormatting sqref="K11:K16">
    <cfRule type="cellIs" dxfId="22" priority="18" stopIfTrue="1" operator="equal">
      <formula>IF(SIGN($AC11)=1,$AE11,0)</formula>
    </cfRule>
    <cfRule type="expression" dxfId="21" priority="19" stopIfTrue="1">
      <formula>IF($AC11&lt;0,$AC11,0)</formula>
    </cfRule>
    <cfRule type="expression" dxfId="20" priority="20" stopIfTrue="1">
      <formula>IF($AC11&gt;0,$AC11,0)</formula>
    </cfRule>
  </conditionalFormatting>
  <conditionalFormatting sqref="M11:M16">
    <cfRule type="expression" dxfId="19" priority="21" stopIfTrue="1">
      <formula>IF($AD11&lt;0,$AD11,0)</formula>
    </cfRule>
    <cfRule type="cellIs" dxfId="18" priority="22" stopIfTrue="1" operator="equal">
      <formula>IF(SIGN($AD11)=1,$AE11,0)</formula>
    </cfRule>
    <cfRule type="expression" dxfId="17" priority="23" stopIfTrue="1">
      <formula>IF($AD11&gt;0,$AD11,0)</formula>
    </cfRule>
  </conditionalFormatting>
  <conditionalFormatting sqref="I11:I16">
    <cfRule type="expression" dxfId="16" priority="15" stopIfTrue="1">
      <formula>IF($AB11&lt;0,AB11,0)</formula>
    </cfRule>
    <cfRule type="cellIs" dxfId="15" priority="16" stopIfTrue="1" operator="equal">
      <formula>IF(SIGN($AB11)=1,$AE11,0)</formula>
    </cfRule>
    <cfRule type="expression" dxfId="14" priority="17" stopIfTrue="1">
      <formula>IF($AB11&gt;0,$AB11,0)</formula>
    </cfRule>
  </conditionalFormatting>
  <conditionalFormatting sqref="O11:O16">
    <cfRule type="cellIs" dxfId="13" priority="12" stopIfTrue="1" operator="equal">
      <formula>IF(SIGN($AF11)=1,$AI11,0)</formula>
    </cfRule>
    <cfRule type="expression" dxfId="12" priority="13" stopIfTrue="1">
      <formula>IF($AF11&lt;0,$AF11,0)</formula>
    </cfRule>
    <cfRule type="expression" dxfId="11" priority="14" stopIfTrue="1">
      <formula>IF($AF11&gt;0,$AF11,0)</formula>
    </cfRule>
  </conditionalFormatting>
  <conditionalFormatting sqref="P11:P16 L11:L16 J11:J16">
    <cfRule type="cellIs" dxfId="10" priority="11" stopIfTrue="1" operator="lessThan">
      <formula>0</formula>
    </cfRule>
  </conditionalFormatting>
  <conditionalFormatting sqref="V17:W17">
    <cfRule type="cellIs" dxfId="9" priority="10" operator="greaterThan">
      <formula>$V$72</formula>
    </cfRule>
  </conditionalFormatting>
  <conditionalFormatting sqref="V28:W28">
    <cfRule type="cellIs" dxfId="8" priority="9" operator="greaterThan">
      <formula>$V$61</formula>
    </cfRule>
  </conditionalFormatting>
  <conditionalFormatting sqref="X17">
    <cfRule type="cellIs" dxfId="7" priority="8" operator="greaterThan">
      <formula>$X$72</formula>
    </cfRule>
  </conditionalFormatting>
  <conditionalFormatting sqref="X28">
    <cfRule type="cellIs" dxfId="6" priority="7" operator="greaterThan">
      <formula>$X$61</formula>
    </cfRule>
  </conditionalFormatting>
  <conditionalFormatting sqref="I22:I27">
    <cfRule type="expression" dxfId="5" priority="4" stopIfTrue="1">
      <formula>IF($AB22&lt;0,AB22,0)</formula>
    </cfRule>
    <cfRule type="cellIs" dxfId="4" priority="5" stopIfTrue="1" operator="equal">
      <formula>IF(SIGN($AB22)=1,$AE22,0)</formula>
    </cfRule>
    <cfRule type="expression" dxfId="3" priority="6" stopIfTrue="1">
      <formula>IF($AB22&gt;0,$AB22,0)</formula>
    </cfRule>
  </conditionalFormatting>
  <conditionalFormatting sqref="O22:O27">
    <cfRule type="cellIs" dxfId="2" priority="1" stopIfTrue="1" operator="equal">
      <formula>IF(SIGN($AF22)=1,$AI22,0)</formula>
    </cfRule>
    <cfRule type="expression" dxfId="1" priority="2" stopIfTrue="1">
      <formula>IF($AF22&lt;0,$AF22,0)</formula>
    </cfRule>
    <cfRule type="expression" dxfId="0" priority="3" stopIfTrue="1">
      <formula>IF($AF22&gt;0,$AF22,0)</formula>
    </cfRule>
  </conditionalFormatting>
  <printOptions horizontalCentered="1"/>
  <pageMargins left="0.39370078740157483" right="0.39370078740157483" top="0.3543307086614173" bottom="0.3543307086614173" header="0" footer="0"/>
  <pageSetup paperSize="9" scale="59" orientation="portrait" horizontalDpi="4294967294" r:id="rId1"/>
  <headerFooter alignWithMargins="0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100-000001000000}">
          <x14:formula1>
            <xm:f>'protokół WAGI'!$C$9:$C$20</xm:f>
          </x14:formula1>
          <xm:sqref>E55:E60 E66:E71 E33:E38 E44:E49 E11:E16 E22:E27</xm:sqref>
        </x14:dataValidation>
        <x14:dataValidation type="list" errorStyle="information" allowBlank="1" showInputMessage="1" xr:uid="{00000000-0002-0000-0100-000002000000}">
          <x14:formula1>
            <xm:f>pomocnicza!$G$2:$G$3</xm:f>
          </x14:formula1>
          <xm:sqref>D66:D71 D55:D60 D44:D49 D33:D38 D22:D27 D11:D16</xm:sqref>
        </x14:dataValidation>
        <x14:dataValidation type="list" allowBlank="1" showInputMessage="1" showErrorMessage="1" xr:uid="{00000000-0002-0000-0100-000000000000}">
          <x14:formula1>
            <xm:f>pomocnicza!$B$4:$B$15</xm:f>
          </x14:formula1>
          <xm:sqref>B51:P51 B62:P62 B29:P29 B40:P40 B7:P7 B18:P18</xm:sqref>
        </x14:dataValidation>
        <x14:dataValidation type="custom" allowBlank="1" showInputMessage="1" showErrorMessage="1" errorTitle="Stop" error="te dane wpisujesz w arkuszu &quot;protokół wagi&quot;!" xr:uid="{00000000-0002-0000-0100-000003000000}">
          <x14:formula1>
            <xm:f>Q4='protokół WAGI'!G3:H3</xm:f>
          </x14:formula1>
          <xm:sqref>Q4:V4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2"/>
  <dimension ref="B1:L25"/>
  <sheetViews>
    <sheetView showGridLines="0" workbookViewId="0">
      <selection activeCell="B5" sqref="B5"/>
    </sheetView>
  </sheetViews>
  <sheetFormatPr defaultRowHeight="12.75"/>
  <cols>
    <col min="2" max="2" width="42.28515625" bestFit="1" customWidth="1"/>
    <col min="3" max="3" width="25.7109375" customWidth="1"/>
  </cols>
  <sheetData>
    <row r="1" spans="2:7">
      <c r="G1" s="112" t="s">
        <v>88</v>
      </c>
    </row>
    <row r="2" spans="2:7">
      <c r="B2" t="s">
        <v>79</v>
      </c>
      <c r="G2" s="112" t="s">
        <v>90</v>
      </c>
    </row>
    <row r="3" spans="2:7">
      <c r="G3" s="112" t="s">
        <v>89</v>
      </c>
    </row>
    <row r="4" spans="2:7" ht="114" customHeight="1">
      <c r="B4" t="s">
        <v>97</v>
      </c>
    </row>
    <row r="5" spans="2:7" ht="114" customHeight="1">
      <c r="B5" t="s">
        <v>101</v>
      </c>
    </row>
    <row r="6" spans="2:7" ht="114" customHeight="1">
      <c r="B6" t="s">
        <v>76</v>
      </c>
    </row>
    <row r="7" spans="2:7" ht="114" customHeight="1">
      <c r="B7" t="s">
        <v>81</v>
      </c>
    </row>
    <row r="8" spans="2:7" ht="114" customHeight="1">
      <c r="B8" t="s">
        <v>82</v>
      </c>
    </row>
    <row r="9" spans="2:7" ht="114" customHeight="1">
      <c r="B9" t="s">
        <v>83</v>
      </c>
    </row>
    <row r="10" spans="2:7" ht="114" customHeight="1">
      <c r="B10" t="s">
        <v>84</v>
      </c>
    </row>
    <row r="11" spans="2:7" ht="114" customHeight="1">
      <c r="B11" t="s">
        <v>85</v>
      </c>
    </row>
    <row r="12" spans="2:7" ht="114" customHeight="1">
      <c r="B12" t="s">
        <v>99</v>
      </c>
    </row>
    <row r="13" spans="2:7" ht="114" customHeight="1">
      <c r="B13" t="s">
        <v>100</v>
      </c>
    </row>
    <row r="14" spans="2:7" ht="114" customHeight="1">
      <c r="B14" t="s">
        <v>86</v>
      </c>
    </row>
    <row r="15" spans="2:7" ht="114" customHeight="1">
      <c r="B15" t="s">
        <v>87</v>
      </c>
    </row>
    <row r="24" spans="12:12">
      <c r="L24" t="s">
        <v>42</v>
      </c>
    </row>
    <row r="25" spans="12:12">
      <c r="L25" t="s">
        <v>41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31">
    <tabColor rgb="FF92D050"/>
  </sheetPr>
  <dimension ref="A3:AQ30"/>
  <sheetViews>
    <sheetView showGridLines="0" topLeftCell="A7" zoomScaleNormal="100" workbookViewId="0">
      <selection activeCell="S23" sqref="S23"/>
    </sheetView>
  </sheetViews>
  <sheetFormatPr defaultRowHeight="15"/>
  <cols>
    <col min="1" max="2" width="4.28515625" style="1" customWidth="1"/>
    <col min="3" max="3" width="21.5703125" style="1" customWidth="1"/>
    <col min="4" max="4" width="7" style="1" bestFit="1" customWidth="1"/>
    <col min="5" max="5" width="8" style="1" customWidth="1"/>
    <col min="6" max="6" width="5.7109375" style="1" customWidth="1"/>
    <col min="7" max="7" width="1.85546875" customWidth="1"/>
    <col min="8" max="8" width="5.7109375" customWidth="1"/>
    <col min="9" max="9" width="1.85546875" customWidth="1"/>
    <col min="10" max="10" width="5.7109375" customWidth="1"/>
    <col min="11" max="11" width="1.85546875" customWidth="1"/>
    <col min="12" max="12" width="5.7109375" customWidth="1"/>
    <col min="13" max="13" width="1.85546875" customWidth="1"/>
    <col min="14" max="14" width="5.7109375" customWidth="1"/>
    <col min="15" max="15" width="1.85546875" customWidth="1"/>
    <col min="16" max="16" width="5.7109375" customWidth="1"/>
    <col min="17" max="17" width="1.85546875" customWidth="1"/>
    <col min="18" max="18" width="11.140625" bestFit="1" customWidth="1"/>
    <col min="19" max="19" width="9.5703125" bestFit="1" customWidth="1"/>
    <col min="20" max="20" width="8.42578125" customWidth="1"/>
    <col min="21" max="21" width="7.5703125" bestFit="1" customWidth="1"/>
    <col min="22" max="22" width="9.140625" hidden="1" customWidth="1"/>
    <col min="23" max="23" width="4" hidden="1" customWidth="1"/>
    <col min="24" max="24" width="8.28515625" hidden="1" customWidth="1"/>
    <col min="25" max="25" width="3" hidden="1" customWidth="1"/>
    <col min="26" max="26" width="3.5703125" hidden="1" customWidth="1"/>
    <col min="27" max="27" width="2" hidden="1" customWidth="1"/>
    <col min="28" max="29" width="3" hidden="1" customWidth="1"/>
    <col min="30" max="30" width="3.5703125" hidden="1" customWidth="1"/>
    <col min="31" max="31" width="6.140625" hidden="1" customWidth="1"/>
    <col min="32" max="33" width="6.7109375" hidden="1" customWidth="1"/>
    <col min="34" max="34" width="3" hidden="1" customWidth="1"/>
    <col min="35" max="36" width="4" hidden="1" customWidth="1"/>
    <col min="37" max="37" width="42.7109375" customWidth="1"/>
  </cols>
  <sheetData>
    <row r="3" spans="1:43">
      <c r="C3" s="2" t="s">
        <v>12</v>
      </c>
    </row>
    <row r="5" spans="1:43">
      <c r="C5" s="1" t="s">
        <v>13</v>
      </c>
    </row>
    <row r="6" spans="1:43">
      <c r="C6" s="1" t="s">
        <v>47</v>
      </c>
    </row>
    <row r="7" spans="1:43">
      <c r="C7" s="1" t="s">
        <v>14</v>
      </c>
    </row>
    <row r="8" spans="1:43" ht="9.75" customHeight="1"/>
    <row r="9" spans="1:43">
      <c r="C9" s="1" t="s">
        <v>15</v>
      </c>
    </row>
    <row r="10" spans="1:43">
      <c r="C10" s="1" t="s">
        <v>48</v>
      </c>
    </row>
    <row r="11" spans="1:43">
      <c r="C11" s="1" t="s">
        <v>16</v>
      </c>
    </row>
    <row r="13" spans="1:43" s="5" customFormat="1" ht="22.5" customHeight="1">
      <c r="A13" s="273" t="s">
        <v>59</v>
      </c>
      <c r="B13" s="273"/>
      <c r="C13" s="273"/>
      <c r="D13" s="273"/>
      <c r="E13" s="273"/>
      <c r="F13" s="273"/>
      <c r="G13" s="273"/>
      <c r="H13" s="273"/>
      <c r="I13" s="273"/>
      <c r="J13" s="273"/>
      <c r="K13" s="273"/>
      <c r="L13" s="273"/>
      <c r="M13" s="273"/>
      <c r="N13" s="273"/>
      <c r="O13" s="273"/>
      <c r="P13" s="273"/>
      <c r="Q13" s="273"/>
      <c r="R13" s="273"/>
      <c r="S13" s="273"/>
      <c r="T13" s="273"/>
      <c r="U13" s="273"/>
      <c r="V13" s="264"/>
      <c r="W13" s="264"/>
      <c r="X13" s="264"/>
      <c r="Y13" s="264"/>
      <c r="Z13" s="264"/>
      <c r="AA13" s="264"/>
      <c r="AB13" s="264"/>
      <c r="AC13" s="264"/>
      <c r="AD13" s="264"/>
      <c r="AE13" s="264"/>
      <c r="AF13" s="264"/>
      <c r="AG13" s="264"/>
      <c r="AH13" s="264"/>
      <c r="AI13" s="32"/>
      <c r="AJ13" s="32"/>
      <c r="AQ13" s="19"/>
    </row>
    <row r="14" spans="1:43" s="5" customFormat="1" ht="22.5" customHeight="1">
      <c r="A14" s="272" t="s">
        <v>39</v>
      </c>
      <c r="B14" s="273"/>
      <c r="C14" s="273"/>
      <c r="D14" s="273"/>
      <c r="E14" s="273"/>
      <c r="F14" s="273"/>
      <c r="G14" s="273"/>
      <c r="H14" s="273"/>
      <c r="I14" s="273"/>
      <c r="J14" s="273"/>
      <c r="K14" s="273"/>
      <c r="L14" s="273"/>
      <c r="M14" s="273"/>
      <c r="N14" s="273"/>
      <c r="O14" s="273"/>
      <c r="P14" s="273"/>
      <c r="Q14" s="273"/>
      <c r="R14" s="273"/>
      <c r="S14" s="273"/>
      <c r="T14" s="273"/>
      <c r="U14" s="273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32"/>
      <c r="AJ14" s="32"/>
      <c r="AK14" s="124" t="s">
        <v>69</v>
      </c>
      <c r="AQ14" s="19"/>
    </row>
    <row r="15" spans="1:43" s="25" customFormat="1" ht="9" customHeight="1">
      <c r="A15" s="29"/>
      <c r="B15" s="29"/>
      <c r="K15" s="92"/>
      <c r="L15" s="92"/>
      <c r="U15" s="38"/>
      <c r="V15" s="265"/>
      <c r="W15" s="265"/>
      <c r="X15" s="265"/>
      <c r="Y15" s="265"/>
      <c r="Z15" s="265"/>
      <c r="AA15" s="265"/>
      <c r="AB15" s="265"/>
      <c r="AC15" s="265"/>
      <c r="AD15" s="265"/>
      <c r="AE15" s="265"/>
      <c r="AF15" s="265"/>
      <c r="AG15" s="265"/>
      <c r="AH15" s="265"/>
      <c r="AI15" s="31"/>
      <c r="AJ15" s="31"/>
    </row>
    <row r="16" spans="1:43" s="37" customFormat="1" ht="17.25" customHeight="1">
      <c r="A16" s="36"/>
      <c r="B16" s="36"/>
      <c r="C16" s="90"/>
      <c r="D16" s="36"/>
      <c r="E16" s="289"/>
      <c r="F16" s="289"/>
      <c r="G16" s="36"/>
      <c r="H16" s="36"/>
      <c r="I16" s="36"/>
      <c r="J16" s="36"/>
      <c r="K16" s="36"/>
      <c r="L16" s="36"/>
      <c r="M16" s="288"/>
      <c r="N16" s="288"/>
      <c r="O16" s="288"/>
      <c r="P16" s="288"/>
      <c r="Q16" s="288"/>
      <c r="R16" s="288"/>
      <c r="S16" s="288"/>
      <c r="T16" s="91">
        <v>2021</v>
      </c>
      <c r="U16" s="39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K16" s="15" t="s">
        <v>54</v>
      </c>
    </row>
    <row r="17" spans="1:37" s="14" customFormat="1" ht="18" customHeight="1">
      <c r="A17" s="6"/>
      <c r="B17" s="6"/>
      <c r="C17" s="94" t="s">
        <v>30</v>
      </c>
      <c r="D17" s="243" t="s">
        <v>28</v>
      </c>
      <c r="E17" s="243"/>
      <c r="F17" s="243"/>
      <c r="G17" s="243"/>
      <c r="H17" s="243"/>
      <c r="I17" s="243"/>
      <c r="J17" s="95"/>
      <c r="K17" s="95"/>
      <c r="L17" s="95"/>
      <c r="M17" s="243" t="s">
        <v>29</v>
      </c>
      <c r="N17" s="243"/>
      <c r="O17" s="243"/>
      <c r="P17" s="243"/>
      <c r="Q17" s="243"/>
      <c r="R17" s="243"/>
      <c r="S17" s="243"/>
      <c r="T17" s="243"/>
      <c r="U17" s="96"/>
      <c r="X17" s="97"/>
      <c r="Y17" s="24"/>
      <c r="Z17" s="24"/>
      <c r="AA17" s="24"/>
      <c r="AB17" s="24"/>
      <c r="AC17" s="24"/>
      <c r="AD17" s="24"/>
      <c r="AE17" s="24"/>
      <c r="AF17" s="24"/>
      <c r="AG17" s="7"/>
      <c r="AH17" s="98"/>
      <c r="AI17" s="98"/>
      <c r="AJ17" s="98"/>
    </row>
    <row r="18" spans="1:37" s="20" customFormat="1" ht="15" customHeight="1">
      <c r="A18" s="279" t="s">
        <v>31</v>
      </c>
      <c r="B18" s="279"/>
      <c r="C18" s="279"/>
      <c r="D18" s="279"/>
      <c r="E18" s="279"/>
      <c r="F18" s="279"/>
      <c r="G18" s="279"/>
      <c r="H18" s="279"/>
      <c r="I18" s="279"/>
      <c r="J18" s="279"/>
      <c r="K18" s="279"/>
      <c r="L18" s="279"/>
      <c r="M18" s="279"/>
      <c r="N18" s="125" t="s">
        <v>64</v>
      </c>
      <c r="O18" s="42"/>
      <c r="P18" s="41"/>
      <c r="Q18" s="42"/>
      <c r="R18" s="41"/>
      <c r="S18" s="41"/>
      <c r="T18" s="41"/>
      <c r="U18" s="43"/>
      <c r="X18" s="21"/>
      <c r="Y18" s="22"/>
      <c r="Z18" s="22"/>
      <c r="AA18" s="22"/>
      <c r="AB18" s="23"/>
      <c r="AC18" s="22"/>
      <c r="AD18" s="22"/>
      <c r="AE18" s="22"/>
      <c r="AF18" s="23"/>
      <c r="AG18" s="160"/>
      <c r="AH18" s="33"/>
      <c r="AI18" s="33"/>
      <c r="AJ18" s="33"/>
    </row>
    <row r="19" spans="1:37" ht="15.75" thickBot="1">
      <c r="AK19" s="126" t="s">
        <v>66</v>
      </c>
    </row>
    <row r="20" spans="1:37" s="5" customFormat="1" ht="11.25" customHeight="1">
      <c r="A20" s="305" t="s">
        <v>22</v>
      </c>
      <c r="B20" s="276" t="s">
        <v>40</v>
      </c>
      <c r="C20" s="302" t="s">
        <v>0</v>
      </c>
      <c r="D20" s="268" t="s">
        <v>1</v>
      </c>
      <c r="E20" s="285" t="s">
        <v>3</v>
      </c>
      <c r="F20" s="291" t="s">
        <v>4</v>
      </c>
      <c r="G20" s="292"/>
      <c r="H20" s="292"/>
      <c r="I20" s="292"/>
      <c r="J20" s="292"/>
      <c r="K20" s="293"/>
      <c r="L20" s="291" t="s">
        <v>5</v>
      </c>
      <c r="M20" s="292"/>
      <c r="N20" s="292"/>
      <c r="O20" s="292"/>
      <c r="P20" s="292"/>
      <c r="Q20" s="293"/>
      <c r="R20" s="285" t="s">
        <v>6</v>
      </c>
      <c r="S20" s="44" t="s">
        <v>77</v>
      </c>
      <c r="T20" s="248" t="s">
        <v>37</v>
      </c>
      <c r="U20" s="248" t="s">
        <v>38</v>
      </c>
      <c r="X20" s="9"/>
      <c r="Y20" s="46"/>
      <c r="Z20" s="46"/>
      <c r="AA20" s="46"/>
      <c r="AB20" s="47"/>
      <c r="AC20" s="46"/>
      <c r="AD20" s="46"/>
      <c r="AE20" s="46"/>
    </row>
    <row r="21" spans="1:37" s="5" customFormat="1" ht="19.5" customHeight="1">
      <c r="A21" s="306"/>
      <c r="B21" s="307"/>
      <c r="C21" s="303"/>
      <c r="D21" s="304"/>
      <c r="E21" s="294"/>
      <c r="F21" s="298">
        <v>1</v>
      </c>
      <c r="G21" s="299"/>
      <c r="H21" s="296">
        <v>2</v>
      </c>
      <c r="I21" s="299"/>
      <c r="J21" s="296">
        <v>3</v>
      </c>
      <c r="K21" s="297"/>
      <c r="L21" s="298">
        <v>1</v>
      </c>
      <c r="M21" s="299"/>
      <c r="N21" s="296">
        <v>2</v>
      </c>
      <c r="O21" s="299"/>
      <c r="P21" s="296">
        <v>3</v>
      </c>
      <c r="Q21" s="297"/>
      <c r="R21" s="294"/>
      <c r="S21" s="48" t="s">
        <v>78</v>
      </c>
      <c r="T21" s="295"/>
      <c r="U21" s="290"/>
      <c r="X21" s="9"/>
      <c r="Y21" s="46"/>
      <c r="Z21" s="46"/>
      <c r="AA21" s="46"/>
      <c r="AB21" s="47" t="s">
        <v>61</v>
      </c>
      <c r="AC21" s="46"/>
      <c r="AD21" s="46"/>
      <c r="AE21" s="46"/>
      <c r="AF21" s="5" t="s">
        <v>62</v>
      </c>
      <c r="AG21" s="5" t="s">
        <v>63</v>
      </c>
      <c r="AH21" s="5" t="s">
        <v>34</v>
      </c>
      <c r="AI21" s="5" t="s">
        <v>35</v>
      </c>
      <c r="AJ21" s="5" t="s">
        <v>36</v>
      </c>
    </row>
    <row r="22" spans="1:37" s="19" customFormat="1" ht="15.75" customHeight="1">
      <c r="A22" s="50">
        <v>1</v>
      </c>
      <c r="B22" s="99" t="s">
        <v>41</v>
      </c>
      <c r="C22" s="51" t="s">
        <v>45</v>
      </c>
      <c r="D22" s="52">
        <v>2000</v>
      </c>
      <c r="E22" s="53">
        <v>66</v>
      </c>
      <c r="F22" s="54">
        <v>75</v>
      </c>
      <c r="G22" s="55" t="s">
        <v>10</v>
      </c>
      <c r="H22" s="56">
        <v>78</v>
      </c>
      <c r="I22" s="57" t="s">
        <v>11</v>
      </c>
      <c r="J22" s="54">
        <v>79</v>
      </c>
      <c r="K22" s="58"/>
      <c r="L22" s="59">
        <v>85</v>
      </c>
      <c r="M22" s="60" t="s">
        <v>10</v>
      </c>
      <c r="N22" s="61">
        <v>87</v>
      </c>
      <c r="O22" s="60" t="s">
        <v>11</v>
      </c>
      <c r="P22" s="61" t="s">
        <v>65</v>
      </c>
      <c r="Q22" s="62"/>
      <c r="R22" s="63">
        <f>IF(E22="","",(AB22+AF22))</f>
        <v>160</v>
      </c>
      <c r="S22" s="64">
        <f>IF(D22="","",IF(($T$4-D22)&lt;16,35,IF(($T$4-D22)&lt;18,25,IF(($T$4-D22)&gt;20,0,15))))</f>
        <v>35</v>
      </c>
      <c r="T22" s="65">
        <f>IF(E22="","",ROUND(X22*AJ22*W22,1)+S22)</f>
        <v>261.89999999999998</v>
      </c>
      <c r="U22" s="65">
        <f>IF(E22=""," ",ROUND(X22*R22,2)*W22+IF(AB22=0,0,IF(AF22=0,0,S22)))</f>
        <v>253.67</v>
      </c>
      <c r="W22" s="19">
        <f t="shared" ref="W22:W23" si="0">IF(A22="K",1.4,1)</f>
        <v>1</v>
      </c>
      <c r="X22" s="67">
        <f t="shared" ref="X22:X23" si="1">IF(E22&lt;175.508,10^(0.75194503*((LOG10(E22/175.508))^2)),1)</f>
        <v>1.3666655098023144</v>
      </c>
      <c r="Y22" s="17">
        <f t="shared" ref="Y22:Y23" si="2">IF(G22="z",F22,IF(G22="x",F22*(-1),0))</f>
        <v>75</v>
      </c>
      <c r="Z22" s="17">
        <f t="shared" ref="Z22:Z23" si="3">IF(I22="z",H22,IF(I22="x",H22*(-1),0))</f>
        <v>-78</v>
      </c>
      <c r="AA22" s="17">
        <f t="shared" ref="AA22:AA23" si="4">IF(K22="z",J22,IF(K22="x",J22*(-1),0))</f>
        <v>0</v>
      </c>
      <c r="AB22" s="18">
        <f t="shared" ref="AB22:AB23" si="5">IF(AND(Y22&lt;0,Z22&lt;0,AA22&lt;0),0,MAX(Y22:AA22))</f>
        <v>75</v>
      </c>
      <c r="AC22" s="17">
        <f t="shared" ref="AC22:AC23" si="6">IF(M22="z",L22,IF(M22="x",L22*(-1),0))</f>
        <v>85</v>
      </c>
      <c r="AD22" s="17">
        <f t="shared" ref="AD22:AD23" si="7">IF(O22="z",N22,IF(O22="x",N22*(-1),0))</f>
        <v>-87</v>
      </c>
      <c r="AE22" s="17">
        <f>IF(Q22="z",P22,IF(Q22="x",P22*(-1),0))</f>
        <v>0</v>
      </c>
      <c r="AF22" s="18">
        <f t="shared" ref="AF22:AF23" si="8">IF(AND(AC22&lt;0,AD22&lt;0,AE22&lt;0),0,MAX(AC22:AE22))</f>
        <v>85</v>
      </c>
      <c r="AG22" s="159">
        <f t="shared" ref="AG22:AG23" si="9">AB22+AF22</f>
        <v>160</v>
      </c>
      <c r="AH22" s="34">
        <f t="shared" ref="AH22:AH23" si="10">IF(ISTEXT(K22),AB22,LARGE(F22:J22,1))</f>
        <v>79</v>
      </c>
      <c r="AI22" s="34">
        <f t="shared" ref="AI22:AI23" si="11">IF(ISTEXT(Q22),AF22,LARGE(L22:P22,1))</f>
        <v>87</v>
      </c>
      <c r="AJ22" s="34">
        <f t="shared" ref="AJ22:AJ23" si="12">AH22+AI22</f>
        <v>166</v>
      </c>
    </row>
    <row r="23" spans="1:37" s="19" customFormat="1" ht="15.75" customHeight="1">
      <c r="A23" s="50">
        <v>2</v>
      </c>
      <c r="B23" s="99" t="s">
        <v>42</v>
      </c>
      <c r="C23" s="51" t="s">
        <v>46</v>
      </c>
      <c r="D23" s="52">
        <v>2000</v>
      </c>
      <c r="E23" s="53">
        <v>62</v>
      </c>
      <c r="F23" s="54">
        <v>95</v>
      </c>
      <c r="G23" s="55"/>
      <c r="H23" s="56"/>
      <c r="I23" s="55"/>
      <c r="J23" s="54"/>
      <c r="K23" s="69"/>
      <c r="L23" s="59">
        <v>120</v>
      </c>
      <c r="M23" s="60"/>
      <c r="N23" s="61"/>
      <c r="O23" s="60"/>
      <c r="P23" s="54"/>
      <c r="Q23" s="62"/>
      <c r="R23" s="63">
        <f>IF(E23="","",(AB23+AF23))</f>
        <v>0</v>
      </c>
      <c r="S23" s="64">
        <f>IF(D23="","",IF(($T$4-D23)&lt;16,35,IF(($T$4-D23)&lt;18,25,IF(($T$4-D23)&gt;20,0,15))))</f>
        <v>35</v>
      </c>
      <c r="T23" s="65">
        <f>IF(E23="","",ROUND(X23*AJ23*W23,1)+S23)</f>
        <v>341.2</v>
      </c>
      <c r="U23" s="65">
        <f>IF(E23=""," ",ROUND(X23*R23,2)*W23+IF(AB23=0,0,IF(AF23=0,0,S23)))</f>
        <v>0</v>
      </c>
      <c r="W23" s="19">
        <f t="shared" si="0"/>
        <v>1</v>
      </c>
      <c r="X23" s="67">
        <f t="shared" si="1"/>
        <v>1.4241671430352294</v>
      </c>
      <c r="Y23" s="17">
        <f t="shared" si="2"/>
        <v>0</v>
      </c>
      <c r="Z23" s="17">
        <f t="shared" si="3"/>
        <v>0</v>
      </c>
      <c r="AA23" s="17">
        <f t="shared" si="4"/>
        <v>0</v>
      </c>
      <c r="AB23" s="18">
        <f t="shared" si="5"/>
        <v>0</v>
      </c>
      <c r="AC23" s="17">
        <f t="shared" si="6"/>
        <v>0</v>
      </c>
      <c r="AD23" s="17">
        <f t="shared" si="7"/>
        <v>0</v>
      </c>
      <c r="AE23" s="17">
        <f t="shared" ref="AE23" si="13">IF(Q23="z",P23,IF(Q23="x",P23*(-1),0))</f>
        <v>0</v>
      </c>
      <c r="AF23" s="18">
        <f t="shared" si="8"/>
        <v>0</v>
      </c>
      <c r="AG23" s="159">
        <f t="shared" si="9"/>
        <v>0</v>
      </c>
      <c r="AH23" s="34">
        <f t="shared" si="10"/>
        <v>95</v>
      </c>
      <c r="AI23" s="34">
        <f t="shared" si="11"/>
        <v>120</v>
      </c>
      <c r="AJ23" s="34">
        <f t="shared" si="12"/>
        <v>215</v>
      </c>
    </row>
    <row r="25" spans="1:37">
      <c r="A25" s="1" t="s">
        <v>72</v>
      </c>
      <c r="G25" s="4" t="s">
        <v>10</v>
      </c>
      <c r="I25" s="166" t="s">
        <v>11</v>
      </c>
      <c r="J25" s="2"/>
      <c r="K25" s="167" t="s">
        <v>17</v>
      </c>
      <c r="L25" s="3"/>
      <c r="N25" s="3"/>
      <c r="R25" s="112" t="s">
        <v>50</v>
      </c>
      <c r="AK25" s="112" t="s">
        <v>52</v>
      </c>
    </row>
    <row r="26" spans="1:37" ht="29.25" customHeight="1">
      <c r="F26" s="300" t="s">
        <v>73</v>
      </c>
      <c r="G26" s="300"/>
      <c r="H26" s="301" t="s">
        <v>74</v>
      </c>
      <c r="I26" s="301"/>
      <c r="N26" s="126" t="s">
        <v>67</v>
      </c>
      <c r="T26" s="112" t="s">
        <v>51</v>
      </c>
    </row>
    <row r="27" spans="1:37">
      <c r="C27" s="1" t="s">
        <v>68</v>
      </c>
    </row>
    <row r="28" spans="1:37">
      <c r="C28" s="1" t="s">
        <v>53</v>
      </c>
    </row>
    <row r="29" spans="1:37">
      <c r="C29" s="1" t="s">
        <v>55</v>
      </c>
    </row>
    <row r="30" spans="1:37">
      <c r="C30" s="1" t="s">
        <v>56</v>
      </c>
    </row>
  </sheetData>
  <mergeCells count="27">
    <mergeCell ref="F26:G26"/>
    <mergeCell ref="H26:I26"/>
    <mergeCell ref="D17:I17"/>
    <mergeCell ref="M17:T17"/>
    <mergeCell ref="A18:M18"/>
    <mergeCell ref="C20:C21"/>
    <mergeCell ref="D20:D21"/>
    <mergeCell ref="E20:E21"/>
    <mergeCell ref="A20:A21"/>
    <mergeCell ref="B20:B21"/>
    <mergeCell ref="A13:U13"/>
    <mergeCell ref="V13:AH13"/>
    <mergeCell ref="A14:U14"/>
    <mergeCell ref="V15:AH15"/>
    <mergeCell ref="E16:F16"/>
    <mergeCell ref="M16:S16"/>
    <mergeCell ref="U20:U21"/>
    <mergeCell ref="F20:K20"/>
    <mergeCell ref="L20:Q20"/>
    <mergeCell ref="R20:R21"/>
    <mergeCell ref="T20:T21"/>
    <mergeCell ref="P21:Q21"/>
    <mergeCell ref="F21:G21"/>
    <mergeCell ref="H21:I21"/>
    <mergeCell ref="J21:K21"/>
    <mergeCell ref="L21:M21"/>
    <mergeCell ref="N21:O21"/>
  </mergeCells>
  <phoneticPr fontId="15" type="noConversion"/>
  <conditionalFormatting sqref="F22:F23">
    <cfRule type="expression" dxfId="76" priority="10" stopIfTrue="1">
      <formula>IF($Y22&lt;0,Y22,0)</formula>
    </cfRule>
    <cfRule type="cellIs" dxfId="75" priority="11" stopIfTrue="1" operator="equal">
      <formula>IF(SIGN($Y22)=1,$AB22,0)</formula>
    </cfRule>
    <cfRule type="expression" dxfId="74" priority="12" stopIfTrue="1">
      <formula>IF($Y22&gt;0,$Y22,0)</formula>
    </cfRule>
  </conditionalFormatting>
  <conditionalFormatting sqref="J22">
    <cfRule type="expression" dxfId="73" priority="4" stopIfTrue="1">
      <formula>IF($AA22&lt;0,$AA22,0)</formula>
    </cfRule>
    <cfRule type="cellIs" dxfId="72" priority="5" stopIfTrue="1" operator="equal">
      <formula>IF(SIGN($AA22)=1,$AB22,0)</formula>
    </cfRule>
    <cfRule type="expression" dxfId="71" priority="6" stopIfTrue="1">
      <formula>IF($AA22&gt;0,$AA22,0)</formula>
    </cfRule>
  </conditionalFormatting>
  <conditionalFormatting sqref="H22">
    <cfRule type="cellIs" dxfId="70" priority="1" stopIfTrue="1" operator="equal">
      <formula>IF(SIGN($Z22)=1,$AB22,0)</formula>
    </cfRule>
    <cfRule type="expression" dxfId="69" priority="2" stopIfTrue="1">
      <formula>IF($Z22&lt;0,$Z22,0)</formula>
    </cfRule>
    <cfRule type="expression" dxfId="68" priority="3" stopIfTrue="1">
      <formula>IF($Z22&gt;0,$Z22,0)</formula>
    </cfRule>
  </conditionalFormatting>
  <conditionalFormatting sqref="K23 O22:O23 Q22:Q23 M22:M23 I22:I23 G22:G23">
    <cfRule type="cellIs" dxfId="67" priority="25" stopIfTrue="1" operator="lessThan">
      <formula>0</formula>
    </cfRule>
  </conditionalFormatting>
  <conditionalFormatting sqref="N22:N23">
    <cfRule type="cellIs" dxfId="66" priority="22" stopIfTrue="1" operator="equal">
      <formula>IF(SIGN($AD22)=1,$AF22,0)</formula>
    </cfRule>
    <cfRule type="expression" dxfId="65" priority="23" stopIfTrue="1">
      <formula>IF($AD22&lt;0,$AD22,0)</formula>
    </cfRule>
    <cfRule type="expression" dxfId="64" priority="24" stopIfTrue="1">
      <formula>IF($AD22&gt;0,$AD22,0)</formula>
    </cfRule>
  </conditionalFormatting>
  <conditionalFormatting sqref="P22:P23">
    <cfRule type="cellIs" dxfId="63" priority="19" stopIfTrue="1" operator="equal">
      <formula>IF(SIGN($AE22)=1,$AF22,0)</formula>
    </cfRule>
    <cfRule type="expression" dxfId="62" priority="20" stopIfTrue="1">
      <formula>IF($AE22&lt;0,$AE22,0)</formula>
    </cfRule>
    <cfRule type="expression" dxfId="61" priority="21" stopIfTrue="1">
      <formula>IF($AE22&gt;0,$AE22,0)</formula>
    </cfRule>
  </conditionalFormatting>
  <conditionalFormatting sqref="H23">
    <cfRule type="cellIs" dxfId="60" priority="16" stopIfTrue="1" operator="equal">
      <formula>IF(SIGN($Z23)=1,$AB23,0)</formula>
    </cfRule>
    <cfRule type="expression" dxfId="59" priority="17" stopIfTrue="1">
      <formula>IF($Z23&lt;0,$Z23,0)</formula>
    </cfRule>
    <cfRule type="expression" dxfId="58" priority="18" stopIfTrue="1">
      <formula>IF($Z23&gt;0,$Z23,0)</formula>
    </cfRule>
  </conditionalFormatting>
  <conditionalFormatting sqref="J23">
    <cfRule type="expression" dxfId="57" priority="13" stopIfTrue="1">
      <formula>IF($AA23&lt;0,$AA23,0)</formula>
    </cfRule>
    <cfRule type="cellIs" dxfId="56" priority="14" stopIfTrue="1" operator="equal">
      <formula>IF(SIGN($AA23)=1,$AB23,0)</formula>
    </cfRule>
    <cfRule type="expression" dxfId="55" priority="15" stopIfTrue="1">
      <formula>IF($AA23&gt;0,$AA23,0)</formula>
    </cfRule>
  </conditionalFormatting>
  <conditionalFormatting sqref="L22:L23">
    <cfRule type="cellIs" dxfId="54" priority="7" stopIfTrue="1" operator="equal">
      <formula>IF(SIGN($AC22)=1,$AF22,0)</formula>
    </cfRule>
    <cfRule type="expression" dxfId="53" priority="8" stopIfTrue="1">
      <formula>IF($AC22&lt;0,$AC22,0)</formula>
    </cfRule>
    <cfRule type="expression" dxfId="52" priority="9" stopIfTrue="1">
      <formula>IF($AC22&gt;0,$AC22,0)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1160"/>
  <sheetViews>
    <sheetView topLeftCell="A91" workbookViewId="0">
      <selection activeCell="I18" sqref="I18"/>
    </sheetView>
  </sheetViews>
  <sheetFormatPr defaultRowHeight="12.75"/>
  <cols>
    <col min="1" max="1" width="26.85546875" bestFit="1" customWidth="1"/>
    <col min="2" max="2" width="17.28515625" bestFit="1" customWidth="1"/>
    <col min="3" max="3" width="7.28515625" bestFit="1" customWidth="1"/>
    <col min="4" max="4" width="48.28515625" bestFit="1" customWidth="1"/>
    <col min="5" max="5" width="18.85546875" style="225" bestFit="1" customWidth="1"/>
    <col min="6" max="6" width="16.5703125" bestFit="1" customWidth="1"/>
  </cols>
  <sheetData>
    <row r="1" spans="1:6">
      <c r="A1"/>
      <c r="B1"/>
      <c r="C1"/>
      <c r="D1"/>
      <c r="E1" s="225"/>
      <c r="F1"/>
    </row>
    <row r="2" spans="1:6">
      <c r="A2"/>
      <c r="B2"/>
      <c r="D2"/>
      <c r="E2" s="225"/>
      <c r="F2"/>
    </row>
    <row r="3" spans="1:6">
      <c r="A3"/>
      <c r="B3"/>
      <c r="D3"/>
      <c r="E3" s="225"/>
      <c r="F3"/>
    </row>
    <row r="4" spans="1:6">
      <c r="A4"/>
      <c r="B4"/>
      <c r="D4"/>
      <c r="E4" s="225"/>
      <c r="F4"/>
    </row>
    <row r="5" spans="1:6">
      <c r="A5"/>
      <c r="B5"/>
      <c r="D5"/>
      <c r="E5" s="225"/>
      <c r="F5"/>
    </row>
    <row r="6" spans="1:6">
      <c r="A6"/>
      <c r="B6"/>
      <c r="D6"/>
      <c r="E6" s="225"/>
      <c r="F6"/>
    </row>
    <row r="7" spans="1:6">
      <c r="A7"/>
      <c r="B7"/>
      <c r="D7"/>
      <c r="E7" s="225"/>
      <c r="F7"/>
    </row>
    <row r="8" spans="1:6">
      <c r="A8"/>
      <c r="B8"/>
      <c r="D8"/>
      <c r="E8" s="225"/>
      <c r="F8"/>
    </row>
    <row r="9" spans="1:6">
      <c r="A9"/>
      <c r="B9"/>
      <c r="D9"/>
      <c r="E9" s="225"/>
      <c r="F9"/>
    </row>
    <row r="10" spans="1:6">
      <c r="A10"/>
      <c r="B10"/>
      <c r="D10"/>
      <c r="E10" s="225"/>
      <c r="F10"/>
    </row>
    <row r="11" spans="1:6">
      <c r="A11"/>
      <c r="B11"/>
      <c r="D11"/>
      <c r="E11" s="225"/>
      <c r="F11"/>
    </row>
    <row r="12" spans="1:6">
      <c r="A12"/>
      <c r="B12"/>
      <c r="D12"/>
      <c r="E12" s="225"/>
      <c r="F12"/>
    </row>
    <row r="13" spans="1:6">
      <c r="A13"/>
      <c r="B13"/>
      <c r="D13"/>
      <c r="E13" s="225"/>
      <c r="F13"/>
    </row>
    <row r="14" spans="1:6">
      <c r="A14"/>
      <c r="B14"/>
      <c r="D14"/>
      <c r="E14" s="225"/>
      <c r="F14"/>
    </row>
    <row r="15" spans="1:6">
      <c r="A15"/>
      <c r="B15"/>
      <c r="D15"/>
      <c r="E15" s="225"/>
      <c r="F15"/>
    </row>
    <row r="16" spans="1:6">
      <c r="A16"/>
      <c r="B16"/>
      <c r="D16"/>
      <c r="E16" s="225"/>
      <c r="F16"/>
    </row>
    <row r="17" spans="1:6">
      <c r="A17"/>
      <c r="B17"/>
      <c r="D17"/>
      <c r="E17" s="225"/>
      <c r="F17"/>
    </row>
    <row r="18" spans="1:6">
      <c r="A18"/>
      <c r="B18"/>
      <c r="D18"/>
      <c r="E18" s="225"/>
      <c r="F18"/>
    </row>
    <row r="19" spans="1:6">
      <c r="A19"/>
      <c r="B19"/>
      <c r="D19"/>
      <c r="E19" s="225"/>
      <c r="F19"/>
    </row>
    <row r="20" spans="1:6">
      <c r="A20"/>
      <c r="B20"/>
      <c r="D20"/>
      <c r="E20" s="225"/>
      <c r="F20"/>
    </row>
    <row r="21" spans="1:6">
      <c r="A21"/>
      <c r="B21"/>
      <c r="D21"/>
      <c r="E21" s="225"/>
      <c r="F21"/>
    </row>
    <row r="22" spans="1:6">
      <c r="A22"/>
      <c r="B22"/>
      <c r="D22"/>
      <c r="E22" s="225"/>
      <c r="F22"/>
    </row>
    <row r="23" spans="1:6">
      <c r="A23"/>
      <c r="B23"/>
      <c r="D23"/>
      <c r="E23" s="225"/>
      <c r="F23"/>
    </row>
    <row r="24" spans="1:6">
      <c r="A24"/>
      <c r="B24"/>
      <c r="D24"/>
      <c r="E24" s="225"/>
      <c r="F24"/>
    </row>
    <row r="25" spans="1:6">
      <c r="A25"/>
      <c r="B25"/>
      <c r="D25"/>
      <c r="E25" s="225"/>
      <c r="F25"/>
    </row>
    <row r="26" spans="1:6">
      <c r="A26"/>
      <c r="B26"/>
      <c r="D26"/>
      <c r="E26" s="225"/>
      <c r="F26"/>
    </row>
    <row r="27" spans="1:6">
      <c r="A27"/>
      <c r="B27"/>
      <c r="D27"/>
      <c r="E27" s="225"/>
      <c r="F27"/>
    </row>
    <row r="28" spans="1:6">
      <c r="A28"/>
      <c r="B28"/>
      <c r="D28"/>
      <c r="E28" s="225"/>
      <c r="F28"/>
    </row>
    <row r="29" spans="1:6">
      <c r="A29"/>
      <c r="B29"/>
      <c r="D29"/>
      <c r="E29" s="225"/>
      <c r="F29"/>
    </row>
    <row r="30" spans="1:6">
      <c r="A30"/>
      <c r="B30"/>
      <c r="D30"/>
      <c r="E30" s="225"/>
      <c r="F30"/>
    </row>
    <row r="31" spans="1:6">
      <c r="A31"/>
      <c r="B31"/>
      <c r="D31"/>
      <c r="E31" s="225"/>
      <c r="F31"/>
    </row>
    <row r="32" spans="1:6">
      <c r="A32"/>
      <c r="B32"/>
      <c r="D32"/>
      <c r="E32" s="225"/>
      <c r="F32"/>
    </row>
    <row r="33" spans="1:6">
      <c r="A33"/>
      <c r="B33"/>
      <c r="D33"/>
      <c r="E33" s="225"/>
      <c r="F33"/>
    </row>
    <row r="34" spans="1:6">
      <c r="A34"/>
      <c r="B34"/>
      <c r="D34"/>
      <c r="E34" s="225"/>
      <c r="F34"/>
    </row>
    <row r="35" spans="1:6">
      <c r="A35"/>
      <c r="B35"/>
      <c r="D35"/>
      <c r="E35" s="225"/>
      <c r="F35"/>
    </row>
    <row r="36" spans="1:6">
      <c r="A36"/>
      <c r="B36"/>
      <c r="D36"/>
      <c r="E36" s="225"/>
      <c r="F36"/>
    </row>
    <row r="37" spans="1:6">
      <c r="A37"/>
      <c r="B37"/>
      <c r="D37"/>
      <c r="E37" s="225"/>
      <c r="F37"/>
    </row>
    <row r="38" spans="1:6">
      <c r="A38"/>
      <c r="B38"/>
      <c r="D38"/>
      <c r="E38" s="225"/>
      <c r="F38"/>
    </row>
    <row r="39" spans="1:6">
      <c r="A39"/>
      <c r="B39"/>
      <c r="D39"/>
      <c r="E39" s="225"/>
      <c r="F39"/>
    </row>
    <row r="40" spans="1:6">
      <c r="A40"/>
      <c r="B40"/>
      <c r="D40"/>
      <c r="E40" s="225"/>
      <c r="F40"/>
    </row>
    <row r="41" spans="1:6">
      <c r="A41"/>
      <c r="B41"/>
      <c r="D41"/>
      <c r="E41" s="225"/>
      <c r="F41"/>
    </row>
    <row r="42" spans="1:6">
      <c r="A42"/>
      <c r="B42"/>
      <c r="D42"/>
      <c r="E42" s="225"/>
      <c r="F42"/>
    </row>
    <row r="43" spans="1:6">
      <c r="A43"/>
      <c r="B43"/>
      <c r="D43"/>
      <c r="E43" s="225"/>
      <c r="F43"/>
    </row>
    <row r="44" spans="1:6">
      <c r="A44"/>
      <c r="B44"/>
      <c r="D44"/>
      <c r="E44" s="225"/>
      <c r="F44"/>
    </row>
    <row r="45" spans="1:6">
      <c r="A45"/>
      <c r="B45"/>
      <c r="D45"/>
      <c r="E45" s="225"/>
      <c r="F45"/>
    </row>
    <row r="46" spans="1:6">
      <c r="A46"/>
      <c r="B46"/>
      <c r="D46"/>
      <c r="E46" s="225"/>
      <c r="F46"/>
    </row>
    <row r="47" spans="1:6">
      <c r="A47"/>
      <c r="B47"/>
      <c r="D47"/>
      <c r="E47" s="225"/>
      <c r="F47"/>
    </row>
    <row r="48" spans="1:6">
      <c r="A48"/>
      <c r="B48"/>
      <c r="D48"/>
      <c r="E48" s="225"/>
      <c r="F48"/>
    </row>
    <row r="49" spans="1:6">
      <c r="A49"/>
      <c r="B49"/>
      <c r="D49"/>
      <c r="E49" s="225"/>
      <c r="F49"/>
    </row>
    <row r="50" spans="1:6">
      <c r="A50"/>
      <c r="B50"/>
      <c r="D50"/>
      <c r="E50" s="225"/>
      <c r="F50"/>
    </row>
    <row r="51" spans="1:6">
      <c r="A51"/>
      <c r="B51"/>
      <c r="D51"/>
      <c r="E51" s="225"/>
      <c r="F51"/>
    </row>
    <row r="52" spans="1:6">
      <c r="A52"/>
      <c r="B52"/>
      <c r="D52"/>
      <c r="E52" s="225"/>
      <c r="F52"/>
    </row>
    <row r="53" spans="1:6">
      <c r="A53"/>
      <c r="B53"/>
      <c r="D53"/>
      <c r="E53" s="225"/>
      <c r="F53"/>
    </row>
    <row r="54" spans="1:6">
      <c r="A54"/>
      <c r="B54"/>
      <c r="D54"/>
      <c r="E54" s="225"/>
      <c r="F54"/>
    </row>
    <row r="55" spans="1:6">
      <c r="A55"/>
      <c r="B55"/>
      <c r="D55"/>
      <c r="E55" s="225"/>
      <c r="F55"/>
    </row>
    <row r="56" spans="1:6">
      <c r="A56"/>
      <c r="B56"/>
      <c r="D56"/>
      <c r="E56" s="225"/>
      <c r="F56"/>
    </row>
    <row r="57" spans="1:6">
      <c r="A57"/>
      <c r="B57"/>
      <c r="D57"/>
      <c r="E57" s="225"/>
      <c r="F57"/>
    </row>
    <row r="58" spans="1:6">
      <c r="A58"/>
      <c r="B58"/>
      <c r="D58"/>
      <c r="E58" s="225"/>
      <c r="F58"/>
    </row>
    <row r="59" spans="1:6">
      <c r="A59"/>
      <c r="B59"/>
      <c r="D59"/>
      <c r="E59" s="225"/>
      <c r="F59"/>
    </row>
    <row r="60" spans="1:6">
      <c r="A60"/>
      <c r="B60"/>
      <c r="D60"/>
      <c r="E60" s="225"/>
      <c r="F60"/>
    </row>
    <row r="61" spans="1:6">
      <c r="A61"/>
      <c r="B61"/>
      <c r="D61"/>
      <c r="E61" s="225"/>
      <c r="F61"/>
    </row>
    <row r="62" spans="1:6">
      <c r="A62"/>
      <c r="B62"/>
      <c r="D62"/>
      <c r="E62" s="225"/>
      <c r="F62"/>
    </row>
    <row r="63" spans="1:6">
      <c r="A63"/>
      <c r="B63"/>
      <c r="D63"/>
      <c r="E63" s="225"/>
      <c r="F63"/>
    </row>
    <row r="64" spans="1:6">
      <c r="A64"/>
      <c r="B64"/>
      <c r="D64"/>
      <c r="E64" s="225"/>
      <c r="F64"/>
    </row>
    <row r="65" spans="1:6">
      <c r="A65"/>
      <c r="B65"/>
      <c r="D65"/>
      <c r="E65" s="225"/>
      <c r="F65"/>
    </row>
    <row r="66" spans="1:6">
      <c r="A66"/>
      <c r="B66"/>
      <c r="D66"/>
      <c r="E66" s="225"/>
      <c r="F66"/>
    </row>
    <row r="67" spans="1:6">
      <c r="A67"/>
      <c r="B67"/>
      <c r="D67"/>
      <c r="E67" s="225"/>
      <c r="F67"/>
    </row>
    <row r="68" spans="1:6">
      <c r="A68"/>
      <c r="B68"/>
      <c r="D68"/>
      <c r="E68" s="225"/>
      <c r="F68"/>
    </row>
    <row r="69" spans="1:6">
      <c r="A69"/>
      <c r="B69"/>
      <c r="D69"/>
      <c r="E69" s="225"/>
      <c r="F69"/>
    </row>
    <row r="70" spans="1:6">
      <c r="A70"/>
      <c r="B70"/>
      <c r="D70"/>
      <c r="E70" s="225"/>
      <c r="F70"/>
    </row>
    <row r="71" spans="1:6">
      <c r="A71"/>
      <c r="B71"/>
      <c r="D71"/>
      <c r="E71" s="225"/>
      <c r="F71"/>
    </row>
    <row r="72" spans="1:6">
      <c r="A72"/>
      <c r="B72"/>
      <c r="D72"/>
      <c r="E72" s="225"/>
      <c r="F72"/>
    </row>
    <row r="73" spans="1:6">
      <c r="A73"/>
      <c r="B73"/>
      <c r="D73"/>
      <c r="E73" s="225"/>
      <c r="F73"/>
    </row>
    <row r="74" spans="1:6">
      <c r="A74"/>
      <c r="B74"/>
      <c r="D74"/>
      <c r="E74" s="225"/>
      <c r="F74"/>
    </row>
    <row r="75" spans="1:6">
      <c r="A75"/>
      <c r="B75"/>
      <c r="D75"/>
      <c r="E75" s="225"/>
      <c r="F75"/>
    </row>
    <row r="76" spans="1:6">
      <c r="A76"/>
      <c r="B76"/>
      <c r="D76"/>
      <c r="E76" s="225"/>
      <c r="F76"/>
    </row>
    <row r="77" spans="1:6">
      <c r="A77"/>
      <c r="B77"/>
      <c r="D77"/>
      <c r="E77" s="225"/>
      <c r="F77"/>
    </row>
    <row r="78" spans="1:6">
      <c r="A78"/>
      <c r="B78"/>
      <c r="D78"/>
      <c r="E78" s="225"/>
      <c r="F78"/>
    </row>
    <row r="79" spans="1:6">
      <c r="A79"/>
      <c r="B79"/>
      <c r="D79"/>
      <c r="E79" s="225"/>
      <c r="F79"/>
    </row>
    <row r="80" spans="1:6">
      <c r="A80"/>
      <c r="B80"/>
      <c r="D80"/>
      <c r="E80" s="225"/>
      <c r="F80"/>
    </row>
    <row r="81" spans="1:6">
      <c r="A81"/>
      <c r="B81"/>
      <c r="D81"/>
      <c r="E81" s="225"/>
      <c r="F81"/>
    </row>
    <row r="82" spans="1:6">
      <c r="A82"/>
      <c r="B82"/>
      <c r="D82"/>
      <c r="E82" s="225"/>
      <c r="F82"/>
    </row>
    <row r="83" spans="1:6">
      <c r="A83"/>
      <c r="B83"/>
      <c r="D83"/>
      <c r="E83" s="225"/>
      <c r="F83"/>
    </row>
    <row r="84" spans="1:6">
      <c r="A84"/>
      <c r="B84"/>
      <c r="D84"/>
      <c r="E84" s="225"/>
      <c r="F84"/>
    </row>
    <row r="85" spans="1:6">
      <c r="A85"/>
      <c r="B85"/>
      <c r="D85"/>
      <c r="E85" s="225"/>
      <c r="F85"/>
    </row>
    <row r="86" spans="1:6">
      <c r="A86"/>
      <c r="B86"/>
      <c r="D86"/>
      <c r="E86" s="225"/>
      <c r="F86"/>
    </row>
    <row r="87" spans="1:6">
      <c r="A87"/>
      <c r="B87"/>
      <c r="D87"/>
      <c r="E87" s="225"/>
      <c r="F87"/>
    </row>
    <row r="88" spans="1:6">
      <c r="A88"/>
      <c r="B88"/>
      <c r="D88"/>
      <c r="E88" s="225"/>
      <c r="F88"/>
    </row>
    <row r="89" spans="1:6">
      <c r="A89"/>
      <c r="B89"/>
      <c r="D89"/>
      <c r="E89" s="225"/>
      <c r="F89"/>
    </row>
    <row r="90" spans="1:6">
      <c r="A90"/>
      <c r="B90"/>
      <c r="D90"/>
      <c r="E90" s="225"/>
      <c r="F90"/>
    </row>
    <row r="91" spans="1:6">
      <c r="A91"/>
      <c r="B91"/>
      <c r="D91"/>
      <c r="E91" s="225"/>
      <c r="F91"/>
    </row>
    <row r="92" spans="1:6">
      <c r="A92"/>
      <c r="B92"/>
      <c r="D92"/>
      <c r="E92" s="225"/>
      <c r="F92"/>
    </row>
    <row r="93" spans="1:6">
      <c r="A93"/>
      <c r="B93"/>
      <c r="D93"/>
      <c r="E93" s="225"/>
      <c r="F93"/>
    </row>
    <row r="94" spans="1:6">
      <c r="A94"/>
      <c r="B94"/>
      <c r="D94"/>
      <c r="E94" s="225"/>
      <c r="F94"/>
    </row>
    <row r="95" spans="1:6">
      <c r="A95"/>
      <c r="B95"/>
      <c r="D95"/>
      <c r="E95" s="225"/>
      <c r="F95"/>
    </row>
    <row r="96" spans="1:6">
      <c r="A96"/>
      <c r="B96"/>
      <c r="D96"/>
      <c r="E96" s="225"/>
      <c r="F96"/>
    </row>
    <row r="97" spans="1:6">
      <c r="A97"/>
      <c r="B97"/>
      <c r="D97"/>
      <c r="E97" s="225"/>
      <c r="F97"/>
    </row>
    <row r="98" spans="1:6">
      <c r="A98"/>
      <c r="B98"/>
      <c r="D98"/>
      <c r="E98" s="225"/>
      <c r="F98"/>
    </row>
    <row r="99" spans="1:6">
      <c r="A99"/>
      <c r="B99"/>
      <c r="D99"/>
      <c r="E99" s="225"/>
      <c r="F99"/>
    </row>
    <row r="100" spans="1:6">
      <c r="A100"/>
      <c r="B100"/>
      <c r="D100"/>
      <c r="E100" s="225"/>
      <c r="F100"/>
    </row>
    <row r="101" spans="1:6">
      <c r="A101"/>
      <c r="B101"/>
      <c r="D101"/>
      <c r="E101" s="225"/>
      <c r="F101"/>
    </row>
    <row r="102" spans="1:6">
      <c r="A102"/>
      <c r="B102"/>
      <c r="D102"/>
      <c r="E102" s="225"/>
      <c r="F102"/>
    </row>
    <row r="103" spans="1:6">
      <c r="A103"/>
      <c r="B103"/>
      <c r="D103"/>
      <c r="E103" s="225"/>
      <c r="F103"/>
    </row>
    <row r="104" spans="1:6">
      <c r="A104"/>
      <c r="B104"/>
      <c r="D104"/>
      <c r="E104" s="225"/>
      <c r="F104"/>
    </row>
    <row r="105" spans="1:6">
      <c r="A105"/>
      <c r="B105"/>
      <c r="D105"/>
      <c r="E105" s="225"/>
      <c r="F105"/>
    </row>
    <row r="106" spans="1:6">
      <c r="A106"/>
      <c r="B106"/>
      <c r="D106"/>
      <c r="E106" s="225"/>
      <c r="F106"/>
    </row>
    <row r="107" spans="1:6">
      <c r="A107"/>
      <c r="B107"/>
      <c r="D107"/>
      <c r="E107" s="225"/>
      <c r="F107"/>
    </row>
    <row r="108" spans="1:6">
      <c r="A108"/>
      <c r="B108"/>
      <c r="D108"/>
      <c r="E108" s="225"/>
      <c r="F108"/>
    </row>
    <row r="109" spans="1:6">
      <c r="A109"/>
      <c r="B109"/>
      <c r="D109"/>
      <c r="E109" s="225"/>
      <c r="F109"/>
    </row>
    <row r="110" spans="1:6">
      <c r="A110"/>
      <c r="B110"/>
      <c r="D110"/>
      <c r="E110" s="225"/>
      <c r="F110"/>
    </row>
    <row r="111" spans="1:6">
      <c r="A111"/>
      <c r="B111"/>
      <c r="D111"/>
      <c r="E111" s="225"/>
      <c r="F111"/>
    </row>
    <row r="112" spans="1:6">
      <c r="A112"/>
      <c r="B112"/>
      <c r="D112"/>
      <c r="E112" s="225"/>
      <c r="F112"/>
    </row>
    <row r="113" spans="1:6">
      <c r="A113"/>
      <c r="B113"/>
      <c r="D113"/>
      <c r="E113" s="225"/>
      <c r="F113"/>
    </row>
    <row r="114" spans="1:6">
      <c r="A114"/>
      <c r="B114"/>
      <c r="D114"/>
      <c r="E114" s="225"/>
      <c r="F114"/>
    </row>
    <row r="115" spans="1:6">
      <c r="A115"/>
      <c r="B115"/>
      <c r="D115"/>
      <c r="E115" s="225"/>
      <c r="F115"/>
    </row>
    <row r="116" spans="1:6">
      <c r="A116"/>
      <c r="B116"/>
      <c r="D116"/>
      <c r="E116" s="225"/>
      <c r="F116"/>
    </row>
    <row r="117" spans="1:6">
      <c r="A117"/>
      <c r="B117"/>
      <c r="D117"/>
      <c r="E117" s="225"/>
      <c r="F117"/>
    </row>
    <row r="118" spans="1:6">
      <c r="A118"/>
      <c r="B118"/>
      <c r="D118"/>
      <c r="E118" s="225"/>
      <c r="F118"/>
    </row>
    <row r="119" spans="1:6">
      <c r="A119"/>
      <c r="B119"/>
      <c r="D119"/>
      <c r="E119" s="225"/>
      <c r="F119"/>
    </row>
    <row r="120" spans="1:6">
      <c r="A120"/>
      <c r="B120"/>
      <c r="D120"/>
      <c r="E120" s="225"/>
      <c r="F120"/>
    </row>
    <row r="121" spans="1:6">
      <c r="A121"/>
      <c r="B121"/>
      <c r="D121"/>
      <c r="E121" s="225"/>
      <c r="F121"/>
    </row>
    <row r="122" spans="1:6">
      <c r="A122"/>
      <c r="B122"/>
      <c r="D122"/>
      <c r="E122" s="225"/>
      <c r="F122"/>
    </row>
    <row r="123" spans="1:6">
      <c r="A123"/>
      <c r="B123"/>
      <c r="D123"/>
      <c r="E123" s="225"/>
      <c r="F123"/>
    </row>
    <row r="124" spans="1:6">
      <c r="A124"/>
      <c r="B124"/>
      <c r="D124"/>
      <c r="E124" s="225"/>
      <c r="F124"/>
    </row>
    <row r="125" spans="1:6">
      <c r="A125"/>
      <c r="B125"/>
      <c r="D125"/>
      <c r="E125" s="225"/>
      <c r="F125"/>
    </row>
    <row r="126" spans="1:6">
      <c r="A126"/>
      <c r="B126"/>
      <c r="D126"/>
      <c r="E126" s="225"/>
      <c r="F126"/>
    </row>
    <row r="127" spans="1:6">
      <c r="A127"/>
      <c r="B127"/>
      <c r="D127"/>
      <c r="E127" s="225"/>
      <c r="F127"/>
    </row>
    <row r="128" spans="1:6">
      <c r="A128"/>
      <c r="B128"/>
      <c r="D128"/>
      <c r="E128" s="225"/>
      <c r="F128"/>
    </row>
    <row r="129" spans="1:6">
      <c r="A129"/>
      <c r="B129"/>
      <c r="D129"/>
      <c r="E129" s="225"/>
      <c r="F129"/>
    </row>
    <row r="130" spans="1:6">
      <c r="A130"/>
      <c r="B130"/>
      <c r="D130"/>
      <c r="E130" s="225"/>
      <c r="F130"/>
    </row>
    <row r="131" spans="1:6">
      <c r="A131"/>
      <c r="B131"/>
      <c r="D131"/>
      <c r="E131" s="225"/>
      <c r="F131"/>
    </row>
    <row r="132" spans="1:6">
      <c r="A132"/>
      <c r="B132"/>
      <c r="D132"/>
      <c r="E132" s="225"/>
      <c r="F132"/>
    </row>
    <row r="133" spans="1:6">
      <c r="A133"/>
      <c r="B133"/>
      <c r="D133"/>
      <c r="E133" s="225"/>
      <c r="F133"/>
    </row>
    <row r="134" spans="1:6">
      <c r="A134"/>
      <c r="B134"/>
      <c r="D134"/>
      <c r="E134" s="225"/>
      <c r="F134"/>
    </row>
    <row r="135" spans="1:6">
      <c r="A135"/>
      <c r="B135"/>
      <c r="D135"/>
      <c r="E135" s="225"/>
      <c r="F135"/>
    </row>
    <row r="136" spans="1:6">
      <c r="A136"/>
      <c r="B136"/>
      <c r="D136"/>
      <c r="E136" s="225"/>
      <c r="F136"/>
    </row>
    <row r="137" spans="1:6">
      <c r="A137"/>
      <c r="B137"/>
      <c r="D137"/>
      <c r="E137" s="225"/>
      <c r="F137"/>
    </row>
    <row r="138" spans="1:6">
      <c r="A138"/>
      <c r="B138"/>
      <c r="D138"/>
      <c r="E138" s="225"/>
      <c r="F138"/>
    </row>
    <row r="139" spans="1:6">
      <c r="A139"/>
      <c r="B139"/>
      <c r="D139"/>
      <c r="E139" s="225"/>
      <c r="F139"/>
    </row>
    <row r="140" spans="1:6">
      <c r="A140"/>
      <c r="B140"/>
      <c r="D140"/>
      <c r="E140" s="225"/>
      <c r="F140"/>
    </row>
    <row r="141" spans="1:6">
      <c r="A141"/>
      <c r="B141"/>
      <c r="D141"/>
      <c r="E141" s="225"/>
      <c r="F141"/>
    </row>
    <row r="142" spans="1:6">
      <c r="A142"/>
      <c r="B142"/>
      <c r="D142"/>
      <c r="E142" s="225"/>
      <c r="F142"/>
    </row>
    <row r="143" spans="1:6">
      <c r="A143"/>
      <c r="B143"/>
      <c r="D143"/>
      <c r="E143" s="225"/>
      <c r="F143"/>
    </row>
    <row r="144" spans="1:6">
      <c r="A144"/>
      <c r="B144"/>
      <c r="D144"/>
      <c r="E144" s="225"/>
      <c r="F144"/>
    </row>
    <row r="145" spans="1:6">
      <c r="A145"/>
      <c r="B145"/>
      <c r="D145"/>
      <c r="E145" s="225"/>
      <c r="F145"/>
    </row>
    <row r="146" spans="1:6">
      <c r="A146"/>
      <c r="B146"/>
      <c r="D146"/>
      <c r="E146" s="225"/>
      <c r="F146"/>
    </row>
    <row r="147" spans="1:6">
      <c r="A147"/>
      <c r="B147"/>
      <c r="D147"/>
      <c r="E147" s="225"/>
      <c r="F147"/>
    </row>
    <row r="148" spans="1:6">
      <c r="A148"/>
      <c r="B148"/>
      <c r="D148"/>
      <c r="E148" s="225"/>
      <c r="F148"/>
    </row>
    <row r="149" spans="1:6">
      <c r="A149"/>
      <c r="B149"/>
      <c r="D149"/>
      <c r="E149" s="225"/>
      <c r="F149"/>
    </row>
    <row r="150" spans="1:6">
      <c r="A150"/>
      <c r="B150"/>
      <c r="D150"/>
      <c r="E150" s="225"/>
      <c r="F150"/>
    </row>
    <row r="151" spans="1:6">
      <c r="A151"/>
      <c r="B151"/>
      <c r="D151"/>
      <c r="E151" s="225"/>
      <c r="F151"/>
    </row>
    <row r="152" spans="1:6">
      <c r="A152"/>
      <c r="B152"/>
      <c r="D152"/>
      <c r="E152" s="225"/>
      <c r="F152"/>
    </row>
    <row r="153" spans="1:6">
      <c r="A153"/>
      <c r="B153"/>
      <c r="D153"/>
      <c r="E153" s="225"/>
      <c r="F153"/>
    </row>
    <row r="154" spans="1:6">
      <c r="A154"/>
      <c r="B154"/>
      <c r="D154"/>
      <c r="E154" s="225"/>
      <c r="F154"/>
    </row>
    <row r="155" spans="1:6">
      <c r="A155"/>
      <c r="B155"/>
      <c r="D155"/>
      <c r="E155" s="225"/>
      <c r="F155"/>
    </row>
    <row r="156" spans="1:6">
      <c r="A156"/>
      <c r="B156"/>
      <c r="D156"/>
      <c r="E156" s="225"/>
      <c r="F156"/>
    </row>
    <row r="157" spans="1:6">
      <c r="A157"/>
      <c r="B157"/>
      <c r="D157"/>
      <c r="E157" s="225"/>
      <c r="F157"/>
    </row>
    <row r="158" spans="1:6">
      <c r="A158"/>
      <c r="B158"/>
      <c r="D158"/>
      <c r="E158" s="225"/>
      <c r="F158"/>
    </row>
    <row r="159" spans="1:6">
      <c r="A159"/>
      <c r="B159"/>
      <c r="D159"/>
      <c r="E159" s="225"/>
      <c r="F159"/>
    </row>
    <row r="160" spans="1:6">
      <c r="A160"/>
      <c r="B160"/>
      <c r="D160"/>
      <c r="E160" s="225"/>
      <c r="F160"/>
    </row>
    <row r="161" spans="1:6">
      <c r="A161"/>
      <c r="B161"/>
      <c r="D161"/>
      <c r="E161" s="225"/>
      <c r="F161"/>
    </row>
    <row r="162" spans="1:6">
      <c r="A162"/>
      <c r="B162"/>
      <c r="D162"/>
      <c r="E162" s="225"/>
      <c r="F162"/>
    </row>
    <row r="163" spans="1:6">
      <c r="A163"/>
      <c r="B163"/>
      <c r="D163"/>
      <c r="E163" s="225"/>
      <c r="F163"/>
    </row>
    <row r="164" spans="1:6">
      <c r="A164"/>
      <c r="B164"/>
      <c r="D164"/>
      <c r="E164" s="225"/>
      <c r="F164"/>
    </row>
    <row r="165" spans="1:6">
      <c r="A165"/>
      <c r="B165"/>
      <c r="D165"/>
      <c r="E165" s="225"/>
      <c r="F165"/>
    </row>
    <row r="166" spans="1:6">
      <c r="A166"/>
      <c r="B166"/>
      <c r="D166"/>
      <c r="E166" s="225"/>
      <c r="F166"/>
    </row>
    <row r="167" spans="1:6">
      <c r="A167"/>
      <c r="B167"/>
      <c r="D167"/>
      <c r="E167" s="225"/>
      <c r="F167"/>
    </row>
    <row r="168" spans="1:6">
      <c r="A168"/>
      <c r="B168"/>
      <c r="D168"/>
      <c r="E168" s="225"/>
      <c r="F168"/>
    </row>
    <row r="169" spans="1:6">
      <c r="A169"/>
      <c r="B169"/>
      <c r="D169"/>
      <c r="E169" s="225"/>
      <c r="F169"/>
    </row>
    <row r="170" spans="1:6">
      <c r="A170"/>
      <c r="B170"/>
      <c r="D170"/>
      <c r="E170" s="225"/>
      <c r="F170"/>
    </row>
    <row r="171" spans="1:6">
      <c r="A171"/>
      <c r="B171"/>
      <c r="D171"/>
      <c r="E171" s="225"/>
      <c r="F171"/>
    </row>
    <row r="172" spans="1:6">
      <c r="A172"/>
      <c r="B172"/>
      <c r="D172"/>
      <c r="E172" s="225"/>
      <c r="F172"/>
    </row>
    <row r="173" spans="1:6">
      <c r="A173"/>
      <c r="B173"/>
      <c r="D173"/>
      <c r="E173" s="225"/>
      <c r="F173"/>
    </row>
    <row r="174" spans="1:6">
      <c r="A174"/>
      <c r="B174"/>
      <c r="D174"/>
      <c r="E174" s="225"/>
      <c r="F174"/>
    </row>
    <row r="175" spans="1:6">
      <c r="A175"/>
      <c r="B175"/>
      <c r="D175"/>
      <c r="E175" s="225"/>
      <c r="F175"/>
    </row>
    <row r="176" spans="1:6">
      <c r="A176"/>
      <c r="B176"/>
      <c r="D176"/>
      <c r="E176" s="225"/>
      <c r="F176"/>
    </row>
    <row r="177" spans="1:6">
      <c r="A177"/>
      <c r="B177"/>
      <c r="D177"/>
      <c r="E177" s="225"/>
      <c r="F177"/>
    </row>
    <row r="178" spans="1:6">
      <c r="A178"/>
      <c r="B178"/>
      <c r="D178"/>
      <c r="E178" s="225"/>
      <c r="F178"/>
    </row>
    <row r="179" spans="1:6">
      <c r="A179"/>
      <c r="B179"/>
      <c r="D179"/>
      <c r="E179" s="225"/>
      <c r="F179"/>
    </row>
    <row r="180" spans="1:6">
      <c r="A180"/>
      <c r="B180"/>
      <c r="D180"/>
      <c r="E180" s="225"/>
      <c r="F180"/>
    </row>
    <row r="181" spans="1:6">
      <c r="A181"/>
      <c r="B181"/>
      <c r="D181"/>
      <c r="E181" s="225"/>
      <c r="F181"/>
    </row>
    <row r="182" spans="1:6">
      <c r="A182"/>
      <c r="B182"/>
      <c r="D182"/>
      <c r="E182" s="225"/>
      <c r="F182"/>
    </row>
    <row r="183" spans="1:6">
      <c r="A183"/>
      <c r="B183"/>
      <c r="D183"/>
      <c r="E183" s="225"/>
      <c r="F183"/>
    </row>
    <row r="184" spans="1:6">
      <c r="A184"/>
      <c r="B184"/>
      <c r="D184"/>
      <c r="E184" s="225"/>
      <c r="F184"/>
    </row>
    <row r="185" spans="1:6">
      <c r="A185"/>
      <c r="B185"/>
      <c r="D185"/>
      <c r="E185" s="225"/>
      <c r="F185"/>
    </row>
    <row r="186" spans="1:6">
      <c r="A186"/>
      <c r="B186"/>
      <c r="D186"/>
      <c r="E186" s="225"/>
      <c r="F186"/>
    </row>
    <row r="187" spans="1:6">
      <c r="A187"/>
      <c r="B187"/>
      <c r="D187"/>
      <c r="E187" s="225"/>
      <c r="F187"/>
    </row>
    <row r="188" spans="1:6">
      <c r="A188"/>
      <c r="B188"/>
      <c r="D188"/>
      <c r="E188" s="225"/>
      <c r="F188"/>
    </row>
    <row r="189" spans="1:6">
      <c r="A189"/>
      <c r="B189"/>
      <c r="D189"/>
      <c r="E189" s="225"/>
      <c r="F189"/>
    </row>
    <row r="190" spans="1:6">
      <c r="A190"/>
      <c r="B190"/>
      <c r="D190"/>
      <c r="E190" s="225"/>
      <c r="F190"/>
    </row>
    <row r="191" spans="1:6">
      <c r="A191"/>
      <c r="B191"/>
      <c r="D191"/>
      <c r="E191" s="225"/>
      <c r="F191"/>
    </row>
    <row r="192" spans="1:6">
      <c r="A192"/>
      <c r="B192"/>
      <c r="D192"/>
      <c r="E192" s="225"/>
      <c r="F192"/>
    </row>
    <row r="193" spans="1:6">
      <c r="A193"/>
      <c r="B193"/>
      <c r="D193"/>
      <c r="E193" s="225"/>
      <c r="F193"/>
    </row>
    <row r="194" spans="1:6">
      <c r="A194"/>
      <c r="B194"/>
      <c r="D194"/>
      <c r="E194" s="225"/>
      <c r="F194"/>
    </row>
    <row r="195" spans="1:6">
      <c r="A195"/>
      <c r="B195"/>
      <c r="D195"/>
      <c r="E195" s="225"/>
      <c r="F195"/>
    </row>
    <row r="196" spans="1:6">
      <c r="A196"/>
      <c r="B196"/>
      <c r="D196"/>
      <c r="E196" s="225"/>
      <c r="F196"/>
    </row>
    <row r="197" spans="1:6">
      <c r="A197"/>
      <c r="B197"/>
      <c r="D197"/>
      <c r="E197" s="225"/>
      <c r="F197"/>
    </row>
    <row r="198" spans="1:6">
      <c r="A198"/>
      <c r="B198"/>
      <c r="D198"/>
      <c r="E198" s="225"/>
      <c r="F198"/>
    </row>
    <row r="199" spans="1:6">
      <c r="A199"/>
      <c r="B199"/>
      <c r="D199"/>
      <c r="E199" s="225"/>
      <c r="F199"/>
    </row>
    <row r="200" spans="1:6">
      <c r="A200"/>
      <c r="B200"/>
      <c r="D200"/>
      <c r="E200" s="225"/>
      <c r="F200"/>
    </row>
    <row r="201" spans="1:6">
      <c r="A201"/>
      <c r="B201"/>
      <c r="D201"/>
      <c r="E201" s="225"/>
      <c r="F201"/>
    </row>
    <row r="202" spans="1:6">
      <c r="A202"/>
      <c r="B202"/>
      <c r="D202"/>
      <c r="E202" s="225"/>
      <c r="F202"/>
    </row>
    <row r="203" spans="1:6">
      <c r="A203"/>
      <c r="B203"/>
      <c r="D203"/>
      <c r="E203" s="225"/>
      <c r="F203"/>
    </row>
    <row r="204" spans="1:6">
      <c r="A204"/>
      <c r="B204"/>
      <c r="D204"/>
      <c r="E204" s="225"/>
      <c r="F204"/>
    </row>
    <row r="205" spans="1:6">
      <c r="A205"/>
      <c r="B205"/>
      <c r="D205"/>
      <c r="E205" s="225"/>
      <c r="F205"/>
    </row>
    <row r="206" spans="1:6">
      <c r="A206"/>
      <c r="B206"/>
      <c r="D206"/>
      <c r="E206" s="225"/>
      <c r="F206"/>
    </row>
    <row r="207" spans="1:6">
      <c r="A207"/>
      <c r="B207"/>
      <c r="D207"/>
      <c r="E207" s="225"/>
      <c r="F207"/>
    </row>
    <row r="208" spans="1:6">
      <c r="A208"/>
      <c r="B208"/>
      <c r="D208"/>
      <c r="E208" s="225"/>
      <c r="F208"/>
    </row>
    <row r="209" spans="1:6">
      <c r="A209"/>
      <c r="B209"/>
      <c r="D209"/>
      <c r="E209" s="225"/>
      <c r="F209"/>
    </row>
    <row r="210" spans="1:6">
      <c r="A210"/>
      <c r="B210"/>
      <c r="D210"/>
      <c r="E210" s="225"/>
      <c r="F210"/>
    </row>
    <row r="211" spans="1:6">
      <c r="A211"/>
      <c r="B211"/>
      <c r="D211"/>
      <c r="E211" s="225"/>
      <c r="F211"/>
    </row>
    <row r="212" spans="1:6">
      <c r="A212"/>
      <c r="B212"/>
      <c r="D212"/>
      <c r="E212" s="225"/>
      <c r="F212"/>
    </row>
    <row r="213" spans="1:6">
      <c r="A213"/>
      <c r="B213"/>
      <c r="D213"/>
      <c r="E213" s="225"/>
      <c r="F213"/>
    </row>
    <row r="214" spans="1:6">
      <c r="A214"/>
      <c r="B214"/>
      <c r="D214"/>
      <c r="E214" s="225"/>
      <c r="F214"/>
    </row>
    <row r="215" spans="1:6">
      <c r="A215"/>
      <c r="B215"/>
      <c r="D215"/>
      <c r="E215" s="225"/>
      <c r="F215"/>
    </row>
    <row r="216" spans="1:6">
      <c r="A216"/>
      <c r="B216"/>
      <c r="D216"/>
      <c r="E216" s="225"/>
      <c r="F216"/>
    </row>
    <row r="217" spans="1:6">
      <c r="A217"/>
      <c r="B217"/>
      <c r="D217"/>
      <c r="E217" s="225"/>
      <c r="F217"/>
    </row>
    <row r="218" spans="1:6">
      <c r="A218"/>
      <c r="B218"/>
      <c r="D218"/>
      <c r="E218" s="225"/>
      <c r="F218"/>
    </row>
    <row r="219" spans="1:6">
      <c r="A219"/>
      <c r="B219"/>
      <c r="D219"/>
      <c r="E219" s="225"/>
      <c r="F219"/>
    </row>
    <row r="220" spans="1:6">
      <c r="A220"/>
      <c r="B220"/>
      <c r="D220"/>
      <c r="E220" s="225"/>
      <c r="F220"/>
    </row>
    <row r="221" spans="1:6">
      <c r="A221"/>
      <c r="B221"/>
      <c r="D221"/>
      <c r="E221" s="225"/>
      <c r="F221"/>
    </row>
    <row r="222" spans="1:6">
      <c r="A222"/>
      <c r="B222"/>
      <c r="D222"/>
      <c r="E222" s="225"/>
      <c r="F222"/>
    </row>
    <row r="223" spans="1:6">
      <c r="A223"/>
      <c r="B223"/>
      <c r="D223"/>
      <c r="E223" s="225"/>
      <c r="F223"/>
    </row>
    <row r="224" spans="1:6">
      <c r="A224"/>
      <c r="B224"/>
      <c r="D224"/>
      <c r="E224" s="225"/>
      <c r="F224"/>
    </row>
    <row r="225" spans="1:6">
      <c r="A225"/>
      <c r="B225"/>
      <c r="D225"/>
      <c r="E225" s="225"/>
      <c r="F225"/>
    </row>
    <row r="226" spans="1:6">
      <c r="A226"/>
      <c r="B226"/>
      <c r="D226"/>
      <c r="E226" s="225"/>
      <c r="F226"/>
    </row>
    <row r="227" spans="1:6">
      <c r="A227"/>
      <c r="B227"/>
      <c r="D227"/>
      <c r="E227" s="225"/>
      <c r="F227"/>
    </row>
    <row r="228" spans="1:6">
      <c r="A228"/>
      <c r="B228"/>
      <c r="D228"/>
      <c r="E228" s="225"/>
      <c r="F228"/>
    </row>
    <row r="229" spans="1:6">
      <c r="A229"/>
      <c r="B229"/>
      <c r="D229"/>
      <c r="E229" s="225"/>
      <c r="F229"/>
    </row>
    <row r="230" spans="1:6">
      <c r="A230"/>
      <c r="B230"/>
      <c r="D230"/>
      <c r="E230" s="225"/>
      <c r="F230"/>
    </row>
    <row r="231" spans="1:6">
      <c r="A231"/>
      <c r="B231"/>
      <c r="D231"/>
      <c r="E231" s="225"/>
      <c r="F231"/>
    </row>
    <row r="232" spans="1:6">
      <c r="A232"/>
      <c r="B232"/>
      <c r="D232"/>
      <c r="E232" s="225"/>
      <c r="F232"/>
    </row>
    <row r="233" spans="1:6">
      <c r="A233"/>
      <c r="B233"/>
      <c r="D233"/>
      <c r="E233" s="225"/>
      <c r="F233"/>
    </row>
    <row r="234" spans="1:6">
      <c r="A234"/>
      <c r="B234"/>
      <c r="D234"/>
      <c r="E234" s="225"/>
      <c r="F234"/>
    </row>
    <row r="235" spans="1:6">
      <c r="A235"/>
      <c r="B235"/>
      <c r="D235"/>
      <c r="E235" s="225"/>
      <c r="F235"/>
    </row>
    <row r="236" spans="1:6">
      <c r="A236"/>
      <c r="B236"/>
      <c r="D236"/>
      <c r="E236" s="225"/>
      <c r="F236"/>
    </row>
    <row r="237" spans="1:6">
      <c r="A237"/>
      <c r="B237"/>
      <c r="D237"/>
      <c r="E237" s="225"/>
      <c r="F237"/>
    </row>
    <row r="238" spans="1:6">
      <c r="A238"/>
      <c r="B238"/>
      <c r="D238"/>
      <c r="E238" s="225"/>
      <c r="F238"/>
    </row>
    <row r="239" spans="1:6">
      <c r="A239"/>
      <c r="B239"/>
      <c r="D239"/>
      <c r="E239" s="225"/>
      <c r="F239"/>
    </row>
    <row r="240" spans="1:6">
      <c r="A240"/>
      <c r="B240"/>
      <c r="D240"/>
      <c r="E240" s="225"/>
      <c r="F240"/>
    </row>
    <row r="241" spans="1:6">
      <c r="A241"/>
      <c r="B241"/>
      <c r="D241"/>
      <c r="E241" s="225"/>
      <c r="F241"/>
    </row>
    <row r="242" spans="1:6">
      <c r="A242"/>
      <c r="B242"/>
      <c r="D242"/>
      <c r="E242" s="225"/>
      <c r="F242"/>
    </row>
    <row r="243" spans="1:6">
      <c r="A243"/>
      <c r="B243"/>
      <c r="D243"/>
      <c r="E243" s="225"/>
      <c r="F243"/>
    </row>
    <row r="244" spans="1:6">
      <c r="A244"/>
      <c r="B244"/>
      <c r="D244"/>
      <c r="E244" s="225"/>
      <c r="F244"/>
    </row>
    <row r="245" spans="1:6">
      <c r="A245"/>
      <c r="B245"/>
      <c r="D245"/>
      <c r="E245" s="225"/>
      <c r="F245"/>
    </row>
    <row r="246" spans="1:6">
      <c r="A246"/>
      <c r="B246"/>
      <c r="D246"/>
      <c r="E246" s="225"/>
      <c r="F246"/>
    </row>
    <row r="247" spans="1:6">
      <c r="A247"/>
      <c r="B247"/>
      <c r="D247"/>
      <c r="E247" s="225"/>
      <c r="F247"/>
    </row>
    <row r="248" spans="1:6">
      <c r="A248"/>
      <c r="B248"/>
      <c r="D248"/>
      <c r="E248" s="225"/>
      <c r="F248"/>
    </row>
    <row r="249" spans="1:6">
      <c r="A249"/>
      <c r="B249"/>
      <c r="D249"/>
      <c r="E249" s="225"/>
      <c r="F249"/>
    </row>
    <row r="250" spans="1:6">
      <c r="A250"/>
      <c r="B250"/>
      <c r="D250"/>
      <c r="E250" s="225"/>
      <c r="F250"/>
    </row>
    <row r="251" spans="1:6">
      <c r="A251"/>
      <c r="B251"/>
      <c r="D251"/>
      <c r="E251" s="225"/>
      <c r="F251"/>
    </row>
    <row r="252" spans="1:6">
      <c r="A252"/>
      <c r="B252"/>
      <c r="D252"/>
      <c r="E252" s="225"/>
      <c r="F252"/>
    </row>
    <row r="253" spans="1:6">
      <c r="A253"/>
      <c r="B253"/>
      <c r="D253"/>
      <c r="E253" s="225"/>
      <c r="F253"/>
    </row>
    <row r="254" spans="1:6">
      <c r="A254"/>
      <c r="B254"/>
      <c r="D254"/>
      <c r="E254" s="225"/>
      <c r="F254"/>
    </row>
    <row r="255" spans="1:6">
      <c r="A255"/>
      <c r="B255"/>
      <c r="D255"/>
      <c r="E255" s="225"/>
      <c r="F255"/>
    </row>
    <row r="256" spans="1:6">
      <c r="A256"/>
      <c r="B256"/>
      <c r="D256"/>
      <c r="E256" s="225"/>
      <c r="F256"/>
    </row>
    <row r="257" spans="1:6">
      <c r="A257"/>
      <c r="B257"/>
      <c r="D257"/>
      <c r="E257" s="225"/>
      <c r="F257"/>
    </row>
    <row r="258" spans="1:6">
      <c r="A258"/>
      <c r="B258"/>
      <c r="D258"/>
      <c r="E258" s="225"/>
      <c r="F258"/>
    </row>
    <row r="259" spans="1:6">
      <c r="A259"/>
      <c r="B259"/>
      <c r="D259"/>
      <c r="E259" s="225"/>
      <c r="F259"/>
    </row>
    <row r="260" spans="1:6">
      <c r="A260"/>
      <c r="B260"/>
      <c r="D260"/>
      <c r="E260" s="225"/>
      <c r="F260"/>
    </row>
    <row r="261" spans="1:6">
      <c r="A261"/>
      <c r="B261"/>
      <c r="D261"/>
      <c r="E261" s="225"/>
      <c r="F261"/>
    </row>
    <row r="262" spans="1:6">
      <c r="A262"/>
      <c r="B262"/>
      <c r="D262"/>
      <c r="E262" s="225"/>
      <c r="F262"/>
    </row>
    <row r="263" spans="1:6">
      <c r="A263"/>
      <c r="B263"/>
      <c r="D263"/>
      <c r="E263" s="225"/>
      <c r="F263"/>
    </row>
    <row r="264" spans="1:6">
      <c r="A264"/>
      <c r="B264"/>
      <c r="D264"/>
      <c r="E264" s="225"/>
      <c r="F264"/>
    </row>
    <row r="265" spans="1:6">
      <c r="A265"/>
      <c r="B265"/>
      <c r="D265"/>
      <c r="E265" s="225"/>
      <c r="F265"/>
    </row>
    <row r="266" spans="1:6">
      <c r="A266"/>
      <c r="B266"/>
      <c r="D266"/>
      <c r="E266" s="225"/>
      <c r="F266"/>
    </row>
    <row r="267" spans="1:6">
      <c r="A267"/>
      <c r="B267"/>
      <c r="D267"/>
      <c r="E267" s="225"/>
      <c r="F267"/>
    </row>
    <row r="268" spans="1:6">
      <c r="A268"/>
      <c r="B268"/>
      <c r="D268"/>
      <c r="E268" s="225"/>
      <c r="F268"/>
    </row>
    <row r="269" spans="1:6">
      <c r="A269"/>
      <c r="B269"/>
      <c r="D269"/>
      <c r="E269" s="225"/>
      <c r="F269"/>
    </row>
    <row r="270" spans="1:6">
      <c r="A270"/>
      <c r="B270"/>
      <c r="D270"/>
      <c r="E270" s="225"/>
      <c r="F270"/>
    </row>
    <row r="271" spans="1:6">
      <c r="A271"/>
      <c r="B271"/>
      <c r="D271"/>
      <c r="E271" s="225"/>
      <c r="F271"/>
    </row>
    <row r="272" spans="1:6">
      <c r="A272"/>
      <c r="B272"/>
      <c r="D272"/>
      <c r="E272" s="225"/>
      <c r="F272"/>
    </row>
    <row r="273" spans="1:6">
      <c r="A273"/>
      <c r="B273"/>
      <c r="D273"/>
      <c r="E273" s="225"/>
      <c r="F273"/>
    </row>
    <row r="274" spans="1:6">
      <c r="A274"/>
      <c r="B274"/>
      <c r="D274"/>
      <c r="E274" s="225"/>
      <c r="F274"/>
    </row>
    <row r="275" spans="1:6">
      <c r="A275"/>
      <c r="B275"/>
      <c r="D275"/>
      <c r="E275" s="225"/>
      <c r="F275"/>
    </row>
    <row r="276" spans="1:6">
      <c r="A276"/>
      <c r="B276"/>
      <c r="D276"/>
      <c r="E276" s="225"/>
      <c r="F276"/>
    </row>
    <row r="277" spans="1:6">
      <c r="A277"/>
      <c r="B277"/>
      <c r="D277"/>
      <c r="E277" s="225"/>
      <c r="F277"/>
    </row>
    <row r="278" spans="1:6">
      <c r="A278"/>
      <c r="B278"/>
      <c r="D278"/>
      <c r="E278" s="225"/>
      <c r="F278"/>
    </row>
    <row r="279" spans="1:6">
      <c r="A279"/>
      <c r="B279"/>
      <c r="D279"/>
      <c r="E279" s="225"/>
      <c r="F279"/>
    </row>
    <row r="280" spans="1:6">
      <c r="A280"/>
      <c r="B280"/>
      <c r="D280"/>
      <c r="E280" s="225"/>
      <c r="F280"/>
    </row>
    <row r="281" spans="1:6">
      <c r="A281"/>
      <c r="B281"/>
      <c r="D281"/>
      <c r="E281" s="225"/>
      <c r="F281"/>
    </row>
    <row r="282" spans="1:6">
      <c r="A282"/>
      <c r="B282"/>
      <c r="D282"/>
      <c r="E282" s="225"/>
      <c r="F282"/>
    </row>
    <row r="283" spans="1:6">
      <c r="A283"/>
      <c r="B283"/>
      <c r="D283"/>
      <c r="E283" s="225"/>
      <c r="F283"/>
    </row>
    <row r="284" spans="1:6">
      <c r="A284"/>
      <c r="B284"/>
      <c r="D284"/>
      <c r="E284" s="225"/>
      <c r="F284"/>
    </row>
    <row r="285" spans="1:6">
      <c r="A285"/>
      <c r="B285"/>
      <c r="D285"/>
      <c r="E285" s="225"/>
      <c r="F285"/>
    </row>
    <row r="286" spans="1:6">
      <c r="A286"/>
      <c r="B286"/>
      <c r="D286"/>
      <c r="E286" s="225"/>
      <c r="F286"/>
    </row>
    <row r="287" spans="1:6">
      <c r="A287"/>
      <c r="B287"/>
      <c r="D287"/>
      <c r="E287" s="225"/>
      <c r="F287"/>
    </row>
    <row r="288" spans="1:6">
      <c r="A288"/>
      <c r="B288"/>
      <c r="D288"/>
      <c r="E288" s="225"/>
      <c r="F288"/>
    </row>
    <row r="289" spans="1:6">
      <c r="A289"/>
      <c r="B289"/>
      <c r="D289"/>
      <c r="E289" s="225"/>
      <c r="F289"/>
    </row>
    <row r="290" spans="1:6">
      <c r="A290"/>
      <c r="B290"/>
      <c r="D290"/>
      <c r="E290" s="225"/>
      <c r="F290"/>
    </row>
    <row r="291" spans="1:6">
      <c r="A291"/>
      <c r="B291"/>
      <c r="D291"/>
      <c r="E291" s="225"/>
      <c r="F291"/>
    </row>
    <row r="292" spans="1:6">
      <c r="A292"/>
      <c r="B292"/>
      <c r="D292"/>
      <c r="E292" s="225"/>
      <c r="F292"/>
    </row>
    <row r="293" spans="1:6">
      <c r="A293"/>
      <c r="B293"/>
      <c r="D293"/>
      <c r="E293" s="225"/>
      <c r="F293"/>
    </row>
    <row r="294" spans="1:6">
      <c r="A294"/>
      <c r="B294"/>
      <c r="D294"/>
      <c r="E294" s="225"/>
      <c r="F294"/>
    </row>
    <row r="295" spans="1:6">
      <c r="A295"/>
      <c r="B295"/>
      <c r="D295"/>
      <c r="E295" s="225"/>
      <c r="F295"/>
    </row>
    <row r="296" spans="1:6">
      <c r="A296"/>
      <c r="B296"/>
      <c r="D296"/>
      <c r="E296" s="225"/>
      <c r="F296"/>
    </row>
    <row r="297" spans="1:6">
      <c r="A297"/>
      <c r="B297"/>
      <c r="D297"/>
      <c r="E297" s="225"/>
      <c r="F297"/>
    </row>
    <row r="298" spans="1:6">
      <c r="A298"/>
      <c r="B298"/>
      <c r="D298"/>
      <c r="E298" s="225"/>
      <c r="F298"/>
    </row>
    <row r="299" spans="1:6">
      <c r="A299"/>
      <c r="B299"/>
      <c r="D299"/>
      <c r="E299" s="225"/>
      <c r="F299"/>
    </row>
    <row r="300" spans="1:6">
      <c r="A300"/>
      <c r="B300"/>
      <c r="D300"/>
      <c r="E300" s="225"/>
      <c r="F300"/>
    </row>
    <row r="301" spans="1:6">
      <c r="A301"/>
      <c r="B301"/>
      <c r="D301"/>
      <c r="E301" s="225"/>
      <c r="F301"/>
    </row>
    <row r="302" spans="1:6">
      <c r="A302"/>
      <c r="B302"/>
      <c r="D302"/>
      <c r="E302" s="225"/>
      <c r="F302"/>
    </row>
    <row r="303" spans="1:6">
      <c r="A303"/>
      <c r="B303"/>
      <c r="D303"/>
      <c r="E303" s="225"/>
      <c r="F303"/>
    </row>
    <row r="304" spans="1:6">
      <c r="A304"/>
      <c r="B304"/>
      <c r="D304"/>
      <c r="E304" s="225"/>
      <c r="F304"/>
    </row>
    <row r="305" spans="1:6">
      <c r="A305"/>
      <c r="B305"/>
      <c r="D305"/>
      <c r="E305" s="225"/>
      <c r="F305"/>
    </row>
    <row r="306" spans="1:6">
      <c r="A306"/>
      <c r="B306"/>
      <c r="D306"/>
      <c r="E306" s="225"/>
      <c r="F306"/>
    </row>
    <row r="307" spans="1:6">
      <c r="A307"/>
      <c r="B307"/>
      <c r="D307"/>
      <c r="E307" s="225"/>
      <c r="F307"/>
    </row>
    <row r="308" spans="1:6">
      <c r="A308"/>
      <c r="B308"/>
      <c r="D308"/>
      <c r="E308" s="225"/>
      <c r="F308"/>
    </row>
    <row r="309" spans="1:6">
      <c r="A309"/>
      <c r="B309"/>
      <c r="D309"/>
      <c r="E309" s="225"/>
      <c r="F309"/>
    </row>
    <row r="310" spans="1:6">
      <c r="A310"/>
      <c r="B310"/>
      <c r="D310"/>
      <c r="E310" s="225"/>
      <c r="F310"/>
    </row>
    <row r="311" spans="1:6">
      <c r="A311"/>
      <c r="B311"/>
      <c r="D311"/>
      <c r="E311" s="225"/>
      <c r="F311"/>
    </row>
    <row r="312" spans="1:6">
      <c r="A312"/>
      <c r="B312"/>
      <c r="D312"/>
      <c r="E312" s="225"/>
      <c r="F312"/>
    </row>
    <row r="313" spans="1:6">
      <c r="A313"/>
      <c r="B313"/>
      <c r="D313"/>
      <c r="E313" s="225"/>
      <c r="F313"/>
    </row>
    <row r="314" spans="1:6">
      <c r="A314"/>
      <c r="B314"/>
      <c r="D314"/>
      <c r="E314" s="225"/>
      <c r="F314"/>
    </row>
    <row r="315" spans="1:6">
      <c r="A315"/>
      <c r="B315"/>
      <c r="D315"/>
      <c r="E315" s="225"/>
      <c r="F315"/>
    </row>
    <row r="316" spans="1:6">
      <c r="A316"/>
      <c r="B316"/>
      <c r="D316"/>
      <c r="E316" s="225"/>
      <c r="F316"/>
    </row>
    <row r="317" spans="1:6">
      <c r="A317"/>
      <c r="B317"/>
      <c r="D317"/>
      <c r="E317" s="225"/>
      <c r="F317"/>
    </row>
    <row r="318" spans="1:6">
      <c r="A318"/>
      <c r="B318"/>
      <c r="D318"/>
      <c r="E318" s="225"/>
      <c r="F318"/>
    </row>
    <row r="319" spans="1:6">
      <c r="A319"/>
      <c r="B319"/>
      <c r="D319"/>
      <c r="E319" s="225"/>
      <c r="F319"/>
    </row>
    <row r="320" spans="1:6">
      <c r="A320"/>
      <c r="B320"/>
      <c r="D320"/>
      <c r="E320" s="225"/>
      <c r="F320"/>
    </row>
    <row r="321" spans="1:6">
      <c r="A321"/>
      <c r="B321"/>
      <c r="D321"/>
      <c r="E321" s="225"/>
      <c r="F321"/>
    </row>
    <row r="322" spans="1:6">
      <c r="A322"/>
      <c r="B322"/>
      <c r="D322"/>
      <c r="E322" s="225"/>
      <c r="F322"/>
    </row>
    <row r="323" spans="1:6">
      <c r="A323"/>
      <c r="B323"/>
      <c r="D323"/>
      <c r="E323" s="225"/>
      <c r="F323"/>
    </row>
    <row r="324" spans="1:6">
      <c r="A324"/>
      <c r="B324"/>
      <c r="D324"/>
      <c r="E324" s="225"/>
      <c r="F324"/>
    </row>
    <row r="325" spans="1:6">
      <c r="A325"/>
      <c r="B325"/>
      <c r="D325"/>
      <c r="E325" s="225"/>
      <c r="F325"/>
    </row>
    <row r="326" spans="1:6">
      <c r="A326"/>
      <c r="B326"/>
      <c r="D326"/>
      <c r="E326" s="225"/>
      <c r="F326"/>
    </row>
    <row r="327" spans="1:6">
      <c r="A327"/>
      <c r="B327"/>
      <c r="D327"/>
      <c r="E327" s="225"/>
      <c r="F327"/>
    </row>
    <row r="328" spans="1:6">
      <c r="A328"/>
      <c r="B328"/>
      <c r="D328"/>
      <c r="E328" s="225"/>
      <c r="F328"/>
    </row>
    <row r="329" spans="1:6">
      <c r="A329"/>
      <c r="B329"/>
      <c r="D329"/>
      <c r="E329" s="225"/>
      <c r="F329"/>
    </row>
    <row r="330" spans="1:6">
      <c r="A330"/>
      <c r="B330"/>
      <c r="D330"/>
      <c r="E330" s="225"/>
      <c r="F330"/>
    </row>
    <row r="331" spans="1:6">
      <c r="A331"/>
      <c r="B331"/>
      <c r="D331"/>
      <c r="E331" s="225"/>
      <c r="F331"/>
    </row>
    <row r="332" spans="1:6">
      <c r="A332"/>
      <c r="B332"/>
      <c r="D332"/>
      <c r="E332" s="225"/>
      <c r="F332"/>
    </row>
    <row r="333" spans="1:6">
      <c r="A333"/>
      <c r="B333"/>
      <c r="D333"/>
      <c r="E333" s="225"/>
      <c r="F333"/>
    </row>
    <row r="334" spans="1:6">
      <c r="A334"/>
      <c r="B334"/>
      <c r="D334"/>
      <c r="E334" s="225"/>
      <c r="F334"/>
    </row>
    <row r="335" spans="1:6">
      <c r="A335"/>
      <c r="B335"/>
      <c r="D335"/>
      <c r="E335" s="225"/>
      <c r="F335"/>
    </row>
    <row r="336" spans="1:6">
      <c r="A336"/>
      <c r="B336"/>
      <c r="D336"/>
      <c r="E336" s="225"/>
      <c r="F336"/>
    </row>
    <row r="337" spans="1:6">
      <c r="A337"/>
      <c r="B337"/>
      <c r="D337"/>
      <c r="E337" s="225"/>
      <c r="F337"/>
    </row>
    <row r="338" spans="1:6">
      <c r="A338"/>
      <c r="B338"/>
      <c r="D338"/>
      <c r="E338" s="225"/>
      <c r="F338"/>
    </row>
    <row r="339" spans="1:6">
      <c r="A339"/>
      <c r="B339"/>
      <c r="D339"/>
      <c r="E339" s="225"/>
      <c r="F339"/>
    </row>
    <row r="340" spans="1:6">
      <c r="A340"/>
      <c r="B340"/>
      <c r="D340"/>
      <c r="E340" s="225"/>
      <c r="F340"/>
    </row>
    <row r="341" spans="1:6">
      <c r="A341"/>
      <c r="B341"/>
      <c r="D341"/>
      <c r="E341" s="225"/>
      <c r="F341"/>
    </row>
    <row r="342" spans="1:6">
      <c r="A342"/>
      <c r="B342"/>
      <c r="D342"/>
      <c r="E342" s="225"/>
      <c r="F342"/>
    </row>
    <row r="343" spans="1:6">
      <c r="A343"/>
      <c r="B343"/>
      <c r="D343"/>
      <c r="E343" s="225"/>
      <c r="F343"/>
    </row>
    <row r="344" spans="1:6">
      <c r="A344"/>
      <c r="B344"/>
      <c r="D344"/>
      <c r="E344" s="225"/>
      <c r="F344"/>
    </row>
    <row r="345" spans="1:6">
      <c r="A345"/>
      <c r="B345"/>
      <c r="D345"/>
      <c r="E345" s="225"/>
      <c r="F345"/>
    </row>
    <row r="346" spans="1:6">
      <c r="A346"/>
      <c r="B346"/>
      <c r="D346"/>
      <c r="E346" s="225"/>
      <c r="F346"/>
    </row>
    <row r="347" spans="1:6">
      <c r="A347"/>
      <c r="B347"/>
      <c r="D347"/>
      <c r="E347" s="225"/>
      <c r="F347"/>
    </row>
    <row r="348" spans="1:6">
      <c r="A348"/>
      <c r="B348"/>
      <c r="D348"/>
      <c r="E348" s="225"/>
      <c r="F348"/>
    </row>
    <row r="349" spans="1:6">
      <c r="A349"/>
      <c r="B349"/>
      <c r="D349"/>
      <c r="E349" s="225"/>
      <c r="F349"/>
    </row>
    <row r="350" spans="1:6">
      <c r="A350"/>
      <c r="B350"/>
      <c r="D350"/>
      <c r="E350" s="225"/>
      <c r="F350"/>
    </row>
    <row r="351" spans="1:6">
      <c r="A351"/>
      <c r="B351"/>
      <c r="D351"/>
      <c r="E351" s="225"/>
      <c r="F351"/>
    </row>
    <row r="352" spans="1:6">
      <c r="A352"/>
      <c r="B352"/>
      <c r="D352"/>
      <c r="E352" s="225"/>
      <c r="F352"/>
    </row>
    <row r="353" spans="1:6">
      <c r="A353"/>
      <c r="B353"/>
      <c r="D353"/>
      <c r="E353" s="225"/>
      <c r="F353"/>
    </row>
    <row r="354" spans="1:6">
      <c r="A354"/>
      <c r="B354"/>
      <c r="D354"/>
      <c r="E354" s="225"/>
      <c r="F354"/>
    </row>
    <row r="355" spans="1:6">
      <c r="A355"/>
      <c r="B355"/>
      <c r="D355"/>
      <c r="E355" s="225"/>
      <c r="F355"/>
    </row>
    <row r="356" spans="1:6">
      <c r="A356"/>
      <c r="B356"/>
      <c r="D356"/>
      <c r="E356" s="225"/>
      <c r="F356"/>
    </row>
    <row r="357" spans="1:6">
      <c r="A357"/>
      <c r="B357"/>
      <c r="D357"/>
      <c r="E357" s="225"/>
      <c r="F357"/>
    </row>
    <row r="358" spans="1:6">
      <c r="A358"/>
      <c r="B358"/>
      <c r="D358"/>
      <c r="E358" s="225"/>
      <c r="F358"/>
    </row>
    <row r="359" spans="1:6">
      <c r="A359"/>
      <c r="B359"/>
      <c r="D359"/>
      <c r="E359" s="225"/>
      <c r="F359"/>
    </row>
    <row r="360" spans="1:6">
      <c r="A360"/>
      <c r="B360"/>
      <c r="D360"/>
      <c r="E360" s="225"/>
      <c r="F360"/>
    </row>
    <row r="361" spans="1:6">
      <c r="A361"/>
      <c r="B361"/>
      <c r="D361"/>
      <c r="E361" s="225"/>
      <c r="F361"/>
    </row>
    <row r="362" spans="1:6">
      <c r="A362"/>
      <c r="B362"/>
      <c r="D362"/>
      <c r="E362" s="225"/>
      <c r="F362"/>
    </row>
    <row r="363" spans="1:6">
      <c r="A363"/>
      <c r="B363"/>
      <c r="D363"/>
      <c r="E363" s="225"/>
      <c r="F363"/>
    </row>
    <row r="364" spans="1:6">
      <c r="A364"/>
      <c r="B364"/>
      <c r="D364"/>
      <c r="E364" s="225"/>
      <c r="F364"/>
    </row>
    <row r="365" spans="1:6">
      <c r="A365"/>
      <c r="B365"/>
      <c r="D365"/>
      <c r="E365" s="225"/>
      <c r="F365"/>
    </row>
    <row r="366" spans="1:6">
      <c r="A366"/>
      <c r="B366"/>
      <c r="D366"/>
      <c r="E366" s="225"/>
      <c r="F366"/>
    </row>
    <row r="367" spans="1:6">
      <c r="A367"/>
      <c r="B367"/>
      <c r="D367"/>
      <c r="E367" s="225"/>
      <c r="F367"/>
    </row>
    <row r="368" spans="1:6">
      <c r="A368"/>
      <c r="B368"/>
      <c r="D368"/>
      <c r="E368" s="225"/>
      <c r="F368"/>
    </row>
    <row r="369" spans="1:6">
      <c r="A369"/>
      <c r="B369"/>
      <c r="D369"/>
      <c r="E369" s="225"/>
      <c r="F369"/>
    </row>
    <row r="370" spans="1:6">
      <c r="A370"/>
      <c r="B370"/>
      <c r="D370"/>
      <c r="E370" s="225"/>
      <c r="F370"/>
    </row>
    <row r="371" spans="1:6">
      <c r="A371"/>
      <c r="B371"/>
      <c r="D371"/>
      <c r="E371" s="225"/>
      <c r="F371"/>
    </row>
    <row r="372" spans="1:6">
      <c r="A372"/>
      <c r="B372"/>
      <c r="D372"/>
      <c r="E372" s="225"/>
      <c r="F372"/>
    </row>
    <row r="373" spans="1:6">
      <c r="A373"/>
      <c r="B373"/>
      <c r="D373"/>
      <c r="E373" s="225"/>
      <c r="F373"/>
    </row>
    <row r="374" spans="1:6">
      <c r="A374"/>
      <c r="B374"/>
      <c r="D374"/>
      <c r="E374" s="225"/>
      <c r="F374"/>
    </row>
    <row r="375" spans="1:6">
      <c r="A375"/>
      <c r="B375"/>
      <c r="D375"/>
      <c r="E375" s="225"/>
      <c r="F375"/>
    </row>
    <row r="376" spans="1:6">
      <c r="A376"/>
      <c r="B376"/>
      <c r="D376"/>
      <c r="E376" s="225"/>
      <c r="F376"/>
    </row>
    <row r="377" spans="1:6">
      <c r="A377"/>
      <c r="B377"/>
      <c r="D377"/>
      <c r="E377" s="225"/>
      <c r="F377"/>
    </row>
    <row r="378" spans="1:6">
      <c r="A378"/>
      <c r="B378"/>
      <c r="D378"/>
      <c r="E378" s="225"/>
      <c r="F378"/>
    </row>
    <row r="379" spans="1:6">
      <c r="A379"/>
      <c r="B379"/>
      <c r="D379"/>
      <c r="E379" s="225"/>
      <c r="F379"/>
    </row>
    <row r="380" spans="1:6">
      <c r="A380"/>
      <c r="B380"/>
      <c r="D380"/>
      <c r="E380" s="225"/>
      <c r="F380"/>
    </row>
    <row r="381" spans="1:6">
      <c r="A381"/>
      <c r="B381"/>
      <c r="D381"/>
      <c r="E381" s="225"/>
      <c r="F381"/>
    </row>
    <row r="382" spans="1:6">
      <c r="A382"/>
      <c r="B382"/>
      <c r="D382"/>
      <c r="E382" s="225"/>
      <c r="F382"/>
    </row>
    <row r="383" spans="1:6">
      <c r="A383"/>
      <c r="B383"/>
      <c r="D383"/>
      <c r="E383" s="225"/>
      <c r="F383"/>
    </row>
    <row r="384" spans="1:6">
      <c r="A384"/>
      <c r="B384"/>
      <c r="D384"/>
      <c r="E384" s="225"/>
      <c r="F384"/>
    </row>
    <row r="385" spans="1:6">
      <c r="A385"/>
      <c r="B385"/>
      <c r="D385"/>
      <c r="E385" s="225"/>
      <c r="F385"/>
    </row>
    <row r="386" spans="1:6">
      <c r="A386"/>
      <c r="B386"/>
      <c r="D386"/>
      <c r="E386" s="225"/>
      <c r="F386"/>
    </row>
    <row r="387" spans="1:6">
      <c r="A387"/>
      <c r="B387"/>
      <c r="D387"/>
      <c r="E387" s="225"/>
      <c r="F387"/>
    </row>
    <row r="388" spans="1:6">
      <c r="A388"/>
      <c r="B388"/>
      <c r="D388"/>
      <c r="E388" s="225"/>
      <c r="F388"/>
    </row>
    <row r="389" spans="1:6">
      <c r="A389"/>
      <c r="B389"/>
      <c r="D389"/>
      <c r="E389" s="225"/>
      <c r="F389"/>
    </row>
    <row r="390" spans="1:6">
      <c r="A390"/>
      <c r="B390"/>
      <c r="D390"/>
      <c r="E390" s="225"/>
      <c r="F390"/>
    </row>
    <row r="391" spans="1:6">
      <c r="A391"/>
      <c r="B391"/>
      <c r="D391"/>
      <c r="E391" s="225"/>
      <c r="F391"/>
    </row>
    <row r="392" spans="1:6">
      <c r="A392"/>
      <c r="B392"/>
      <c r="D392"/>
      <c r="E392" s="225"/>
      <c r="F392"/>
    </row>
    <row r="393" spans="1:6">
      <c r="A393"/>
      <c r="B393"/>
      <c r="D393"/>
      <c r="E393" s="225"/>
      <c r="F393"/>
    </row>
    <row r="394" spans="1:6">
      <c r="A394"/>
      <c r="B394"/>
      <c r="D394"/>
      <c r="E394" s="225"/>
      <c r="F394"/>
    </row>
    <row r="395" spans="1:6">
      <c r="A395"/>
      <c r="B395"/>
      <c r="D395"/>
      <c r="E395" s="225"/>
      <c r="F395"/>
    </row>
    <row r="396" spans="1:6">
      <c r="A396"/>
      <c r="B396"/>
      <c r="D396"/>
      <c r="E396" s="225"/>
      <c r="F396"/>
    </row>
    <row r="397" spans="1:6">
      <c r="A397"/>
      <c r="B397"/>
      <c r="D397"/>
      <c r="E397" s="225"/>
      <c r="F397"/>
    </row>
    <row r="398" spans="1:6">
      <c r="A398"/>
      <c r="B398"/>
      <c r="D398"/>
      <c r="E398" s="225"/>
      <c r="F398"/>
    </row>
    <row r="399" spans="1:6">
      <c r="A399"/>
      <c r="B399"/>
      <c r="D399"/>
      <c r="E399" s="225"/>
      <c r="F399"/>
    </row>
    <row r="400" spans="1:6">
      <c r="A400"/>
      <c r="B400"/>
      <c r="D400"/>
      <c r="E400" s="225"/>
      <c r="F400"/>
    </row>
    <row r="401" spans="1:6">
      <c r="A401"/>
      <c r="B401"/>
      <c r="D401"/>
      <c r="E401" s="225"/>
      <c r="F401"/>
    </row>
    <row r="402" spans="1:6">
      <c r="A402"/>
      <c r="B402"/>
      <c r="D402"/>
      <c r="E402" s="225"/>
      <c r="F402"/>
    </row>
    <row r="403" spans="1:6">
      <c r="A403"/>
      <c r="B403"/>
      <c r="D403"/>
      <c r="E403" s="225"/>
      <c r="F403"/>
    </row>
    <row r="404" spans="1:6">
      <c r="A404"/>
      <c r="B404"/>
      <c r="D404"/>
      <c r="E404" s="225"/>
      <c r="F404"/>
    </row>
    <row r="405" spans="1:6">
      <c r="A405"/>
      <c r="B405"/>
      <c r="D405"/>
      <c r="E405" s="225"/>
      <c r="F405"/>
    </row>
    <row r="406" spans="1:6">
      <c r="A406"/>
      <c r="B406"/>
      <c r="D406"/>
      <c r="E406" s="225"/>
      <c r="F406"/>
    </row>
    <row r="407" spans="1:6">
      <c r="A407"/>
      <c r="B407"/>
      <c r="D407"/>
      <c r="E407" s="225"/>
      <c r="F407"/>
    </row>
    <row r="408" spans="1:6">
      <c r="A408"/>
      <c r="B408"/>
      <c r="D408"/>
      <c r="E408" s="225"/>
      <c r="F408"/>
    </row>
    <row r="409" spans="1:6">
      <c r="A409"/>
      <c r="B409"/>
      <c r="D409"/>
      <c r="E409" s="225"/>
      <c r="F409"/>
    </row>
    <row r="410" spans="1:6">
      <c r="A410"/>
      <c r="B410"/>
      <c r="D410"/>
      <c r="E410" s="225"/>
      <c r="F410"/>
    </row>
    <row r="411" spans="1:6">
      <c r="A411"/>
      <c r="B411"/>
      <c r="D411"/>
      <c r="E411" s="225"/>
      <c r="F411"/>
    </row>
    <row r="412" spans="1:6">
      <c r="A412"/>
      <c r="B412"/>
      <c r="D412"/>
      <c r="E412" s="225"/>
      <c r="F412"/>
    </row>
    <row r="413" spans="1:6">
      <c r="A413"/>
      <c r="B413"/>
      <c r="D413"/>
      <c r="E413" s="225"/>
      <c r="F413"/>
    </row>
    <row r="414" spans="1:6">
      <c r="A414"/>
      <c r="B414"/>
      <c r="D414"/>
      <c r="E414" s="225"/>
      <c r="F414"/>
    </row>
    <row r="415" spans="1:6">
      <c r="A415"/>
      <c r="B415"/>
      <c r="D415"/>
      <c r="E415" s="225"/>
      <c r="F415"/>
    </row>
    <row r="416" spans="1:6">
      <c r="A416"/>
      <c r="B416"/>
      <c r="D416"/>
      <c r="E416" s="225"/>
      <c r="F416"/>
    </row>
    <row r="417" spans="1:6">
      <c r="A417"/>
      <c r="B417"/>
      <c r="D417"/>
      <c r="E417" s="225"/>
      <c r="F417"/>
    </row>
    <row r="418" spans="1:6">
      <c r="A418"/>
      <c r="B418"/>
      <c r="D418"/>
      <c r="E418" s="225"/>
      <c r="F418"/>
    </row>
    <row r="419" spans="1:6">
      <c r="A419"/>
      <c r="B419"/>
      <c r="D419"/>
      <c r="E419" s="225"/>
      <c r="F419"/>
    </row>
    <row r="420" spans="1:6">
      <c r="A420"/>
      <c r="B420"/>
      <c r="D420"/>
      <c r="E420" s="225"/>
      <c r="F420"/>
    </row>
    <row r="421" spans="1:6">
      <c r="A421"/>
      <c r="B421"/>
      <c r="D421"/>
      <c r="E421" s="225"/>
      <c r="F421"/>
    </row>
    <row r="422" spans="1:6">
      <c r="A422"/>
      <c r="B422"/>
      <c r="D422"/>
      <c r="E422" s="225"/>
      <c r="F422"/>
    </row>
    <row r="423" spans="1:6">
      <c r="A423"/>
      <c r="B423"/>
      <c r="D423"/>
      <c r="E423" s="225"/>
      <c r="F423"/>
    </row>
    <row r="424" spans="1:6">
      <c r="A424"/>
      <c r="B424"/>
      <c r="D424"/>
      <c r="E424" s="225"/>
      <c r="F424"/>
    </row>
    <row r="425" spans="1:6">
      <c r="A425"/>
      <c r="B425"/>
      <c r="D425"/>
      <c r="E425" s="225"/>
      <c r="F425"/>
    </row>
    <row r="426" spans="1:6">
      <c r="A426"/>
      <c r="B426"/>
      <c r="D426"/>
      <c r="E426" s="225"/>
      <c r="F426"/>
    </row>
    <row r="427" spans="1:6">
      <c r="A427"/>
      <c r="B427"/>
      <c r="D427"/>
      <c r="E427" s="225"/>
      <c r="F427"/>
    </row>
    <row r="428" spans="1:6">
      <c r="A428"/>
      <c r="B428"/>
      <c r="D428"/>
      <c r="E428" s="225"/>
      <c r="F428"/>
    </row>
    <row r="429" spans="1:6">
      <c r="A429"/>
      <c r="B429"/>
      <c r="D429"/>
      <c r="E429" s="225"/>
      <c r="F429"/>
    </row>
    <row r="430" spans="1:6">
      <c r="A430"/>
      <c r="B430"/>
      <c r="D430"/>
      <c r="E430" s="225"/>
      <c r="F430"/>
    </row>
    <row r="431" spans="1:6">
      <c r="A431"/>
      <c r="B431"/>
      <c r="D431"/>
      <c r="E431" s="225"/>
      <c r="F431"/>
    </row>
    <row r="432" spans="1:6">
      <c r="A432"/>
      <c r="B432"/>
      <c r="D432"/>
      <c r="E432" s="225"/>
      <c r="F432"/>
    </row>
    <row r="433" spans="1:6">
      <c r="A433"/>
      <c r="B433"/>
      <c r="D433"/>
      <c r="E433" s="225"/>
      <c r="F433"/>
    </row>
    <row r="434" spans="1:6">
      <c r="A434"/>
      <c r="B434"/>
      <c r="D434"/>
      <c r="E434" s="225"/>
      <c r="F434"/>
    </row>
    <row r="435" spans="1:6">
      <c r="A435"/>
      <c r="B435"/>
      <c r="D435"/>
      <c r="E435" s="225"/>
      <c r="F435"/>
    </row>
    <row r="436" spans="1:6">
      <c r="A436"/>
      <c r="B436"/>
      <c r="D436"/>
      <c r="E436" s="225"/>
      <c r="F436"/>
    </row>
    <row r="437" spans="1:6">
      <c r="A437"/>
      <c r="B437"/>
      <c r="D437"/>
      <c r="E437" s="225"/>
      <c r="F437"/>
    </row>
    <row r="438" spans="1:6">
      <c r="A438"/>
      <c r="B438"/>
      <c r="D438"/>
      <c r="E438" s="225"/>
      <c r="F438"/>
    </row>
    <row r="439" spans="1:6">
      <c r="A439"/>
      <c r="B439"/>
      <c r="D439"/>
      <c r="E439" s="225"/>
      <c r="F439"/>
    </row>
    <row r="440" spans="1:6">
      <c r="A440"/>
      <c r="B440"/>
      <c r="D440"/>
      <c r="E440" s="225"/>
      <c r="F440"/>
    </row>
    <row r="441" spans="1:6">
      <c r="A441"/>
      <c r="B441"/>
      <c r="D441"/>
      <c r="E441" s="225"/>
      <c r="F441"/>
    </row>
    <row r="442" spans="1:6">
      <c r="A442"/>
      <c r="B442"/>
      <c r="D442"/>
      <c r="E442" s="225"/>
      <c r="F442"/>
    </row>
    <row r="443" spans="1:6">
      <c r="A443"/>
      <c r="B443"/>
      <c r="D443"/>
      <c r="E443" s="225"/>
      <c r="F443"/>
    </row>
    <row r="444" spans="1:6">
      <c r="A444"/>
      <c r="B444"/>
      <c r="D444"/>
      <c r="E444" s="225"/>
      <c r="F444"/>
    </row>
    <row r="445" spans="1:6">
      <c r="A445"/>
      <c r="B445"/>
      <c r="D445"/>
      <c r="E445" s="225"/>
      <c r="F445"/>
    </row>
    <row r="446" spans="1:6">
      <c r="A446"/>
      <c r="B446"/>
      <c r="D446"/>
      <c r="E446" s="225"/>
      <c r="F446"/>
    </row>
    <row r="447" spans="1:6">
      <c r="A447"/>
      <c r="B447"/>
      <c r="D447"/>
      <c r="E447" s="225"/>
      <c r="F447"/>
    </row>
    <row r="448" spans="1:6">
      <c r="A448"/>
      <c r="B448"/>
      <c r="D448"/>
      <c r="E448" s="225"/>
      <c r="F448"/>
    </row>
    <row r="449" spans="1:6">
      <c r="A449"/>
      <c r="B449"/>
      <c r="D449"/>
      <c r="E449" s="225"/>
      <c r="F449"/>
    </row>
    <row r="450" spans="1:6">
      <c r="A450"/>
      <c r="B450"/>
      <c r="D450"/>
      <c r="E450" s="225"/>
      <c r="F450"/>
    </row>
    <row r="451" spans="1:6">
      <c r="A451"/>
      <c r="B451"/>
      <c r="D451"/>
      <c r="E451" s="225"/>
      <c r="F451"/>
    </row>
    <row r="452" spans="1:6">
      <c r="A452"/>
      <c r="B452"/>
      <c r="D452"/>
      <c r="E452" s="225"/>
      <c r="F452"/>
    </row>
    <row r="453" spans="1:6">
      <c r="A453"/>
      <c r="B453"/>
      <c r="D453"/>
      <c r="E453" s="225"/>
      <c r="F453"/>
    </row>
    <row r="454" spans="1:6">
      <c r="A454"/>
      <c r="B454"/>
      <c r="D454"/>
      <c r="E454" s="225"/>
      <c r="F454"/>
    </row>
    <row r="455" spans="1:6">
      <c r="A455"/>
      <c r="B455"/>
      <c r="D455"/>
      <c r="E455" s="225"/>
      <c r="F455"/>
    </row>
    <row r="456" spans="1:6">
      <c r="A456"/>
      <c r="B456"/>
      <c r="D456"/>
      <c r="E456" s="225"/>
      <c r="F456"/>
    </row>
    <row r="457" spans="1:6">
      <c r="A457"/>
      <c r="B457"/>
      <c r="D457"/>
      <c r="E457" s="225"/>
      <c r="F457"/>
    </row>
    <row r="458" spans="1:6">
      <c r="A458"/>
      <c r="B458"/>
      <c r="D458"/>
      <c r="E458" s="225"/>
      <c r="F458"/>
    </row>
    <row r="459" spans="1:6">
      <c r="A459"/>
      <c r="B459"/>
      <c r="D459"/>
      <c r="E459" s="225"/>
      <c r="F459"/>
    </row>
    <row r="460" spans="1:6">
      <c r="A460"/>
      <c r="B460"/>
      <c r="D460"/>
      <c r="E460" s="225"/>
      <c r="F460"/>
    </row>
    <row r="461" spans="1:6">
      <c r="A461"/>
      <c r="B461"/>
      <c r="D461"/>
      <c r="E461" s="225"/>
      <c r="F461"/>
    </row>
    <row r="462" spans="1:6">
      <c r="A462"/>
      <c r="B462"/>
      <c r="D462"/>
      <c r="E462" s="225"/>
      <c r="F462"/>
    </row>
    <row r="463" spans="1:6">
      <c r="A463"/>
      <c r="B463"/>
      <c r="D463"/>
      <c r="E463" s="225"/>
      <c r="F463"/>
    </row>
    <row r="464" spans="1:6">
      <c r="A464"/>
      <c r="B464"/>
      <c r="D464"/>
      <c r="E464" s="225"/>
      <c r="F464"/>
    </row>
    <row r="465" spans="1:6">
      <c r="A465"/>
      <c r="B465"/>
      <c r="D465"/>
      <c r="E465" s="225"/>
      <c r="F465"/>
    </row>
    <row r="466" spans="1:6">
      <c r="A466"/>
      <c r="B466"/>
      <c r="D466"/>
      <c r="E466" s="225"/>
      <c r="F466"/>
    </row>
    <row r="467" spans="1:6">
      <c r="A467"/>
      <c r="B467"/>
      <c r="D467"/>
      <c r="E467" s="225"/>
      <c r="F467"/>
    </row>
    <row r="468" spans="1:6">
      <c r="A468"/>
      <c r="B468"/>
      <c r="D468"/>
      <c r="E468" s="225"/>
      <c r="F468"/>
    </row>
    <row r="469" spans="1:6">
      <c r="A469"/>
      <c r="B469"/>
      <c r="D469"/>
      <c r="E469" s="225"/>
      <c r="F469"/>
    </row>
    <row r="470" spans="1:6">
      <c r="A470"/>
      <c r="B470"/>
      <c r="D470"/>
      <c r="E470" s="225"/>
      <c r="F470"/>
    </row>
    <row r="471" spans="1:6">
      <c r="A471"/>
      <c r="B471"/>
      <c r="D471"/>
      <c r="E471" s="225"/>
      <c r="F471"/>
    </row>
    <row r="472" spans="1:6">
      <c r="A472"/>
      <c r="B472"/>
      <c r="D472"/>
      <c r="E472" s="225"/>
      <c r="F472"/>
    </row>
    <row r="473" spans="1:6">
      <c r="A473"/>
      <c r="B473"/>
      <c r="D473"/>
      <c r="E473" s="225"/>
      <c r="F473"/>
    </row>
    <row r="474" spans="1:6">
      <c r="A474"/>
      <c r="B474"/>
      <c r="D474"/>
      <c r="E474" s="225"/>
      <c r="F474"/>
    </row>
    <row r="475" spans="1:6">
      <c r="A475"/>
      <c r="B475"/>
      <c r="D475"/>
      <c r="E475" s="225"/>
      <c r="F475"/>
    </row>
    <row r="476" spans="1:6">
      <c r="A476"/>
      <c r="B476"/>
      <c r="D476"/>
      <c r="E476" s="225"/>
      <c r="F476"/>
    </row>
    <row r="477" spans="1:6">
      <c r="A477"/>
      <c r="B477"/>
      <c r="D477"/>
      <c r="E477" s="225"/>
      <c r="F477"/>
    </row>
    <row r="478" spans="1:6">
      <c r="A478"/>
      <c r="B478"/>
      <c r="D478"/>
      <c r="E478" s="225"/>
      <c r="F478"/>
    </row>
    <row r="479" spans="1:6">
      <c r="A479"/>
      <c r="B479"/>
      <c r="D479"/>
      <c r="E479" s="225"/>
      <c r="F479"/>
    </row>
    <row r="480" spans="1:6">
      <c r="A480"/>
      <c r="B480"/>
      <c r="D480"/>
      <c r="E480" s="225"/>
      <c r="F480"/>
    </row>
    <row r="481" spans="1:6">
      <c r="A481"/>
      <c r="B481"/>
      <c r="D481"/>
      <c r="E481" s="225"/>
      <c r="F481"/>
    </row>
    <row r="482" spans="1:6">
      <c r="A482"/>
      <c r="B482"/>
      <c r="D482"/>
      <c r="E482" s="225"/>
      <c r="F482"/>
    </row>
    <row r="483" spans="1:6">
      <c r="A483"/>
      <c r="B483"/>
      <c r="D483"/>
      <c r="E483" s="225"/>
      <c r="F483"/>
    </row>
    <row r="484" spans="1:6">
      <c r="A484"/>
      <c r="B484"/>
      <c r="D484"/>
      <c r="E484" s="225"/>
      <c r="F484"/>
    </row>
    <row r="485" spans="1:6">
      <c r="A485"/>
      <c r="B485"/>
      <c r="D485"/>
      <c r="E485" s="225"/>
      <c r="F485"/>
    </row>
    <row r="486" spans="1:6">
      <c r="A486"/>
      <c r="B486"/>
      <c r="D486"/>
      <c r="E486" s="225"/>
      <c r="F486"/>
    </row>
    <row r="487" spans="1:6">
      <c r="A487"/>
      <c r="B487"/>
      <c r="D487"/>
      <c r="E487" s="225"/>
      <c r="F487"/>
    </row>
    <row r="488" spans="1:6">
      <c r="A488"/>
      <c r="B488"/>
      <c r="D488"/>
      <c r="E488" s="225"/>
      <c r="F488"/>
    </row>
    <row r="489" spans="1:6">
      <c r="A489"/>
      <c r="B489"/>
      <c r="D489"/>
      <c r="E489" s="225"/>
      <c r="F489"/>
    </row>
    <row r="490" spans="1:6">
      <c r="A490"/>
      <c r="B490"/>
      <c r="D490"/>
      <c r="E490" s="225"/>
      <c r="F490"/>
    </row>
    <row r="491" spans="1:6">
      <c r="A491"/>
      <c r="B491"/>
      <c r="D491"/>
      <c r="E491" s="225"/>
      <c r="F491"/>
    </row>
    <row r="492" spans="1:6">
      <c r="A492"/>
      <c r="B492"/>
      <c r="D492"/>
      <c r="E492" s="225"/>
      <c r="F492"/>
    </row>
    <row r="493" spans="1:6">
      <c r="A493"/>
      <c r="B493"/>
      <c r="D493"/>
      <c r="E493" s="225"/>
      <c r="F493"/>
    </row>
    <row r="494" spans="1:6">
      <c r="A494"/>
      <c r="B494"/>
      <c r="D494"/>
      <c r="E494" s="225"/>
      <c r="F494"/>
    </row>
    <row r="495" spans="1:6">
      <c r="A495"/>
      <c r="B495"/>
      <c r="D495"/>
      <c r="E495" s="225"/>
      <c r="F495"/>
    </row>
    <row r="496" spans="1:6">
      <c r="A496"/>
      <c r="B496"/>
      <c r="D496"/>
      <c r="E496" s="225"/>
      <c r="F496"/>
    </row>
    <row r="497" spans="1:6">
      <c r="A497"/>
      <c r="B497"/>
      <c r="D497"/>
      <c r="E497" s="225"/>
      <c r="F497"/>
    </row>
    <row r="498" spans="1:6">
      <c r="A498"/>
      <c r="B498"/>
      <c r="D498"/>
      <c r="E498" s="225"/>
      <c r="F498"/>
    </row>
    <row r="499" spans="1:6">
      <c r="A499"/>
      <c r="B499"/>
      <c r="D499"/>
      <c r="E499" s="225"/>
      <c r="F499"/>
    </row>
    <row r="500" spans="1:6">
      <c r="A500"/>
      <c r="B500"/>
      <c r="D500"/>
      <c r="E500" s="225"/>
      <c r="F500"/>
    </row>
    <row r="501" spans="1:6">
      <c r="A501"/>
      <c r="B501"/>
      <c r="D501"/>
      <c r="E501" s="225"/>
      <c r="F501"/>
    </row>
    <row r="502" spans="1:6">
      <c r="A502"/>
      <c r="B502"/>
      <c r="D502"/>
      <c r="E502" s="225"/>
      <c r="F502"/>
    </row>
    <row r="503" spans="1:6">
      <c r="A503"/>
      <c r="B503"/>
      <c r="D503"/>
      <c r="E503" s="225"/>
      <c r="F503"/>
    </row>
    <row r="504" spans="1:6">
      <c r="A504"/>
      <c r="B504"/>
      <c r="D504"/>
      <c r="E504" s="225"/>
      <c r="F504"/>
    </row>
    <row r="505" spans="1:6">
      <c r="A505"/>
      <c r="B505"/>
      <c r="D505"/>
      <c r="E505" s="225"/>
      <c r="F505"/>
    </row>
    <row r="506" spans="1:6">
      <c r="A506"/>
      <c r="B506"/>
      <c r="D506"/>
      <c r="E506" s="225"/>
      <c r="F506"/>
    </row>
    <row r="507" spans="1:6">
      <c r="A507"/>
      <c r="B507"/>
      <c r="D507"/>
      <c r="E507" s="225"/>
      <c r="F507"/>
    </row>
    <row r="508" spans="1:6">
      <c r="A508"/>
      <c r="B508"/>
      <c r="D508"/>
      <c r="E508" s="225"/>
      <c r="F508"/>
    </row>
    <row r="509" spans="1:6">
      <c r="A509"/>
      <c r="B509"/>
      <c r="D509"/>
      <c r="E509" s="225"/>
      <c r="F509"/>
    </row>
    <row r="510" spans="1:6">
      <c r="A510"/>
      <c r="B510"/>
      <c r="D510"/>
      <c r="E510" s="225"/>
      <c r="F510"/>
    </row>
    <row r="511" spans="1:6">
      <c r="A511"/>
      <c r="B511"/>
      <c r="D511"/>
      <c r="E511" s="225"/>
      <c r="F511"/>
    </row>
    <row r="512" spans="1:6">
      <c r="A512"/>
      <c r="B512"/>
      <c r="D512"/>
      <c r="E512" s="225"/>
      <c r="F512"/>
    </row>
    <row r="513" spans="1:6">
      <c r="A513"/>
      <c r="B513"/>
      <c r="D513"/>
      <c r="E513" s="225"/>
      <c r="F513"/>
    </row>
    <row r="514" spans="1:6">
      <c r="A514"/>
      <c r="B514"/>
      <c r="D514"/>
      <c r="E514" s="225"/>
      <c r="F514"/>
    </row>
    <row r="515" spans="1:6">
      <c r="A515"/>
      <c r="B515"/>
      <c r="D515"/>
      <c r="E515" s="225"/>
      <c r="F515"/>
    </row>
    <row r="516" spans="1:6">
      <c r="A516"/>
      <c r="B516"/>
      <c r="D516"/>
      <c r="E516" s="225"/>
      <c r="F516"/>
    </row>
    <row r="517" spans="1:6">
      <c r="A517"/>
      <c r="B517"/>
      <c r="D517"/>
      <c r="E517" s="225"/>
      <c r="F517"/>
    </row>
    <row r="518" spans="1:6">
      <c r="A518"/>
      <c r="B518"/>
      <c r="D518"/>
      <c r="E518" s="225"/>
      <c r="F518"/>
    </row>
    <row r="519" spans="1:6">
      <c r="A519"/>
      <c r="B519"/>
      <c r="D519"/>
      <c r="E519" s="225"/>
      <c r="F519"/>
    </row>
    <row r="520" spans="1:6">
      <c r="A520"/>
      <c r="B520"/>
      <c r="D520"/>
      <c r="E520" s="225"/>
      <c r="F520"/>
    </row>
    <row r="521" spans="1:6">
      <c r="A521"/>
      <c r="B521"/>
      <c r="D521"/>
      <c r="E521" s="225"/>
      <c r="F521"/>
    </row>
    <row r="522" spans="1:6">
      <c r="A522"/>
      <c r="B522"/>
      <c r="D522"/>
      <c r="E522" s="225"/>
      <c r="F522"/>
    </row>
    <row r="523" spans="1:6">
      <c r="A523"/>
      <c r="B523"/>
      <c r="D523"/>
      <c r="E523" s="225"/>
      <c r="F523"/>
    </row>
    <row r="524" spans="1:6">
      <c r="A524"/>
      <c r="B524"/>
      <c r="D524"/>
      <c r="E524" s="225"/>
      <c r="F524"/>
    </row>
    <row r="525" spans="1:6">
      <c r="A525"/>
      <c r="B525"/>
      <c r="D525"/>
      <c r="E525" s="225"/>
      <c r="F525"/>
    </row>
    <row r="526" spans="1:6">
      <c r="A526"/>
      <c r="B526"/>
      <c r="D526"/>
      <c r="E526" s="225"/>
      <c r="F526"/>
    </row>
    <row r="527" spans="1:6">
      <c r="A527"/>
      <c r="B527"/>
      <c r="D527"/>
      <c r="E527" s="225"/>
      <c r="F527"/>
    </row>
    <row r="528" spans="1:6">
      <c r="A528"/>
      <c r="B528"/>
      <c r="D528"/>
      <c r="E528" s="225"/>
      <c r="F528"/>
    </row>
    <row r="529" spans="1:6">
      <c r="A529"/>
      <c r="B529"/>
      <c r="D529"/>
      <c r="E529" s="225"/>
      <c r="F529"/>
    </row>
    <row r="530" spans="1:6">
      <c r="A530"/>
      <c r="B530"/>
      <c r="D530"/>
      <c r="E530" s="225"/>
      <c r="F530"/>
    </row>
    <row r="531" spans="1:6">
      <c r="A531"/>
      <c r="B531"/>
      <c r="D531"/>
      <c r="E531" s="225"/>
      <c r="F531"/>
    </row>
    <row r="532" spans="1:6">
      <c r="A532"/>
      <c r="B532"/>
      <c r="D532"/>
      <c r="E532" s="225"/>
      <c r="F532"/>
    </row>
    <row r="533" spans="1:6">
      <c r="A533"/>
      <c r="B533"/>
      <c r="D533"/>
      <c r="E533" s="225"/>
      <c r="F533"/>
    </row>
    <row r="534" spans="1:6">
      <c r="A534"/>
      <c r="B534"/>
      <c r="D534"/>
      <c r="E534" s="225"/>
      <c r="F534"/>
    </row>
    <row r="535" spans="1:6">
      <c r="A535"/>
      <c r="B535"/>
      <c r="D535"/>
      <c r="E535" s="225"/>
      <c r="F535"/>
    </row>
    <row r="536" spans="1:6">
      <c r="A536"/>
      <c r="B536"/>
      <c r="D536"/>
      <c r="E536" s="225"/>
      <c r="F536"/>
    </row>
    <row r="537" spans="1:6">
      <c r="A537"/>
      <c r="B537"/>
      <c r="D537"/>
      <c r="E537" s="225"/>
      <c r="F537"/>
    </row>
    <row r="538" spans="1:6">
      <c r="A538"/>
      <c r="B538"/>
      <c r="D538"/>
      <c r="E538" s="225"/>
      <c r="F538"/>
    </row>
    <row r="539" spans="1:6">
      <c r="A539"/>
      <c r="B539"/>
      <c r="D539"/>
      <c r="E539" s="225"/>
      <c r="F539"/>
    </row>
    <row r="540" spans="1:6">
      <c r="A540"/>
      <c r="B540"/>
      <c r="D540"/>
      <c r="E540" s="225"/>
      <c r="F540"/>
    </row>
    <row r="541" spans="1:6">
      <c r="A541"/>
      <c r="B541"/>
      <c r="D541"/>
      <c r="E541" s="225"/>
      <c r="F541"/>
    </row>
    <row r="542" spans="1:6">
      <c r="A542"/>
      <c r="B542"/>
      <c r="D542"/>
      <c r="E542" s="225"/>
      <c r="F542"/>
    </row>
    <row r="543" spans="1:6">
      <c r="A543"/>
      <c r="B543"/>
      <c r="D543"/>
      <c r="E543" s="225"/>
      <c r="F543"/>
    </row>
    <row r="544" spans="1:6">
      <c r="A544"/>
      <c r="B544"/>
      <c r="D544"/>
      <c r="E544" s="225"/>
      <c r="F544"/>
    </row>
    <row r="545" spans="1:6">
      <c r="A545"/>
      <c r="B545"/>
      <c r="D545"/>
      <c r="E545" s="225"/>
      <c r="F545"/>
    </row>
    <row r="546" spans="1:6">
      <c r="A546"/>
      <c r="B546"/>
      <c r="D546"/>
      <c r="E546" s="225"/>
      <c r="F546"/>
    </row>
    <row r="547" spans="1:6">
      <c r="A547"/>
      <c r="B547"/>
      <c r="D547"/>
      <c r="E547" s="225"/>
      <c r="F547"/>
    </row>
    <row r="548" spans="1:6">
      <c r="A548"/>
      <c r="B548"/>
      <c r="D548"/>
      <c r="E548" s="225"/>
      <c r="F548"/>
    </row>
    <row r="549" spans="1:6">
      <c r="A549"/>
      <c r="B549"/>
      <c r="D549"/>
      <c r="E549" s="225"/>
      <c r="F549"/>
    </row>
    <row r="550" spans="1:6">
      <c r="A550"/>
      <c r="B550"/>
      <c r="D550"/>
      <c r="E550" s="225"/>
      <c r="F550"/>
    </row>
    <row r="551" spans="1:6">
      <c r="A551"/>
      <c r="B551"/>
      <c r="D551"/>
      <c r="E551" s="225"/>
      <c r="F551"/>
    </row>
    <row r="552" spans="1:6">
      <c r="A552"/>
      <c r="B552"/>
      <c r="D552"/>
      <c r="E552" s="225"/>
      <c r="F552"/>
    </row>
    <row r="553" spans="1:6">
      <c r="A553"/>
      <c r="B553"/>
      <c r="D553"/>
      <c r="E553" s="225"/>
      <c r="F553"/>
    </row>
    <row r="554" spans="1:6">
      <c r="A554"/>
      <c r="B554"/>
      <c r="D554"/>
      <c r="E554" s="225"/>
      <c r="F554"/>
    </row>
    <row r="555" spans="1:6">
      <c r="A555"/>
      <c r="B555"/>
      <c r="D555"/>
      <c r="E555" s="225"/>
      <c r="F555"/>
    </row>
    <row r="556" spans="1:6">
      <c r="A556"/>
      <c r="B556"/>
      <c r="D556"/>
      <c r="E556" s="225"/>
      <c r="F556"/>
    </row>
    <row r="557" spans="1:6">
      <c r="A557"/>
      <c r="B557"/>
      <c r="D557"/>
      <c r="E557" s="225"/>
      <c r="F557"/>
    </row>
    <row r="558" spans="1:6">
      <c r="A558"/>
      <c r="B558"/>
      <c r="D558"/>
      <c r="E558" s="225"/>
      <c r="F558"/>
    </row>
    <row r="559" spans="1:6">
      <c r="A559"/>
      <c r="B559"/>
      <c r="D559"/>
      <c r="E559" s="225"/>
      <c r="F559"/>
    </row>
    <row r="560" spans="1:6">
      <c r="A560"/>
      <c r="B560"/>
      <c r="D560"/>
      <c r="E560" s="225"/>
      <c r="F560"/>
    </row>
    <row r="561" spans="1:6">
      <c r="A561"/>
      <c r="B561"/>
      <c r="D561"/>
      <c r="E561" s="225"/>
      <c r="F561"/>
    </row>
    <row r="562" spans="1:6">
      <c r="A562"/>
      <c r="B562"/>
      <c r="D562"/>
      <c r="E562" s="225"/>
      <c r="F562"/>
    </row>
    <row r="563" spans="1:6">
      <c r="A563"/>
      <c r="B563"/>
      <c r="D563"/>
      <c r="E563" s="225"/>
      <c r="F563"/>
    </row>
    <row r="564" spans="1:6">
      <c r="A564"/>
      <c r="B564"/>
      <c r="D564"/>
      <c r="E564" s="225"/>
      <c r="F564"/>
    </row>
    <row r="565" spans="1:6">
      <c r="A565"/>
      <c r="B565"/>
      <c r="D565"/>
      <c r="E565" s="225"/>
      <c r="F565"/>
    </row>
    <row r="566" spans="1:6">
      <c r="A566"/>
      <c r="B566"/>
      <c r="D566"/>
      <c r="E566" s="225"/>
      <c r="F566"/>
    </row>
    <row r="567" spans="1:6">
      <c r="A567"/>
      <c r="B567"/>
      <c r="D567"/>
      <c r="E567" s="225"/>
      <c r="F567"/>
    </row>
    <row r="568" spans="1:6">
      <c r="A568"/>
      <c r="B568"/>
      <c r="D568"/>
      <c r="E568" s="225"/>
      <c r="F568"/>
    </row>
    <row r="569" spans="1:6">
      <c r="A569"/>
      <c r="B569"/>
      <c r="D569"/>
      <c r="E569" s="225"/>
      <c r="F569"/>
    </row>
    <row r="570" spans="1:6">
      <c r="A570"/>
      <c r="B570"/>
      <c r="D570"/>
      <c r="E570" s="225"/>
      <c r="F570"/>
    </row>
    <row r="571" spans="1:6">
      <c r="A571"/>
      <c r="B571"/>
      <c r="D571"/>
      <c r="E571" s="225"/>
      <c r="F571"/>
    </row>
    <row r="572" spans="1:6">
      <c r="A572"/>
      <c r="B572"/>
      <c r="D572"/>
      <c r="E572" s="225"/>
      <c r="F572"/>
    </row>
    <row r="573" spans="1:6">
      <c r="A573"/>
      <c r="B573"/>
      <c r="D573"/>
      <c r="E573" s="225"/>
      <c r="F573"/>
    </row>
    <row r="574" spans="1:6">
      <c r="A574"/>
      <c r="B574"/>
      <c r="D574"/>
      <c r="E574" s="225"/>
      <c r="F574"/>
    </row>
    <row r="575" spans="1:6">
      <c r="A575"/>
      <c r="B575"/>
      <c r="D575"/>
      <c r="E575" s="225"/>
      <c r="F575"/>
    </row>
    <row r="576" spans="1:6">
      <c r="A576"/>
      <c r="B576"/>
      <c r="D576"/>
      <c r="E576" s="225"/>
      <c r="F576"/>
    </row>
    <row r="577" spans="1:6">
      <c r="A577"/>
      <c r="B577"/>
      <c r="D577"/>
      <c r="E577" s="225"/>
      <c r="F577"/>
    </row>
    <row r="578" spans="1:6">
      <c r="A578"/>
      <c r="B578"/>
      <c r="D578"/>
      <c r="E578" s="225"/>
      <c r="F578"/>
    </row>
    <row r="579" spans="1:6">
      <c r="A579"/>
      <c r="B579"/>
      <c r="D579"/>
      <c r="E579" s="225"/>
      <c r="F579"/>
    </row>
    <row r="580" spans="1:6">
      <c r="A580"/>
      <c r="B580"/>
      <c r="D580"/>
      <c r="E580" s="225"/>
      <c r="F580"/>
    </row>
    <row r="581" spans="1:6">
      <c r="A581"/>
      <c r="B581"/>
      <c r="D581"/>
      <c r="E581" s="225"/>
      <c r="F581"/>
    </row>
    <row r="582" spans="1:6">
      <c r="A582"/>
      <c r="B582"/>
      <c r="D582"/>
      <c r="E582" s="225"/>
      <c r="F582"/>
    </row>
    <row r="583" spans="1:6">
      <c r="A583"/>
      <c r="B583"/>
      <c r="D583"/>
      <c r="E583" s="225"/>
      <c r="F583"/>
    </row>
    <row r="584" spans="1:6">
      <c r="A584"/>
      <c r="B584"/>
      <c r="D584"/>
      <c r="E584" s="225"/>
      <c r="F584"/>
    </row>
    <row r="585" spans="1:6">
      <c r="A585"/>
      <c r="B585"/>
      <c r="D585"/>
      <c r="E585" s="225"/>
      <c r="F585"/>
    </row>
    <row r="586" spans="1:6">
      <c r="A586"/>
      <c r="B586"/>
      <c r="D586"/>
      <c r="E586" s="225"/>
      <c r="F586"/>
    </row>
    <row r="587" spans="1:6">
      <c r="A587"/>
      <c r="B587"/>
      <c r="D587"/>
      <c r="E587" s="225"/>
      <c r="F587"/>
    </row>
    <row r="588" spans="1:6">
      <c r="A588"/>
      <c r="B588"/>
      <c r="D588"/>
      <c r="E588" s="225"/>
      <c r="F588"/>
    </row>
    <row r="589" spans="1:6">
      <c r="A589"/>
      <c r="B589"/>
      <c r="D589"/>
      <c r="E589" s="225"/>
      <c r="F589"/>
    </row>
    <row r="590" spans="1:6">
      <c r="A590"/>
      <c r="B590"/>
      <c r="D590"/>
      <c r="E590" s="225"/>
      <c r="F590"/>
    </row>
    <row r="591" spans="1:6">
      <c r="A591"/>
      <c r="B591"/>
      <c r="D591"/>
      <c r="E591" s="225"/>
      <c r="F591"/>
    </row>
    <row r="592" spans="1:6">
      <c r="A592"/>
      <c r="B592"/>
      <c r="D592"/>
      <c r="E592" s="225"/>
      <c r="F592"/>
    </row>
    <row r="593" spans="1:6">
      <c r="A593"/>
      <c r="B593"/>
      <c r="D593"/>
      <c r="E593" s="225"/>
      <c r="F593"/>
    </row>
    <row r="594" spans="1:6">
      <c r="A594"/>
      <c r="B594"/>
      <c r="D594"/>
      <c r="E594" s="225"/>
      <c r="F594"/>
    </row>
    <row r="595" spans="1:6">
      <c r="A595"/>
      <c r="B595"/>
      <c r="D595"/>
      <c r="E595" s="225"/>
      <c r="F595"/>
    </row>
    <row r="596" spans="1:6">
      <c r="A596"/>
      <c r="B596"/>
      <c r="D596"/>
      <c r="E596" s="225"/>
      <c r="F596"/>
    </row>
    <row r="597" spans="1:6">
      <c r="A597"/>
      <c r="B597"/>
      <c r="D597"/>
      <c r="E597" s="225"/>
      <c r="F597"/>
    </row>
    <row r="598" spans="1:6">
      <c r="A598"/>
      <c r="B598"/>
      <c r="D598"/>
      <c r="E598" s="225"/>
      <c r="F598"/>
    </row>
    <row r="599" spans="1:6">
      <c r="A599"/>
      <c r="B599"/>
      <c r="D599"/>
      <c r="E599" s="225"/>
      <c r="F599"/>
    </row>
    <row r="600" spans="1:6">
      <c r="A600"/>
      <c r="B600"/>
      <c r="D600"/>
      <c r="E600" s="225"/>
      <c r="F600"/>
    </row>
    <row r="601" spans="1:6">
      <c r="A601"/>
      <c r="B601"/>
      <c r="D601"/>
      <c r="E601" s="225"/>
      <c r="F601"/>
    </row>
    <row r="602" spans="1:6">
      <c r="A602"/>
      <c r="B602"/>
      <c r="D602"/>
      <c r="E602" s="225"/>
      <c r="F602"/>
    </row>
    <row r="603" spans="1:6">
      <c r="A603"/>
      <c r="B603"/>
      <c r="D603"/>
      <c r="E603" s="225"/>
      <c r="F603"/>
    </row>
    <row r="604" spans="1:6">
      <c r="A604"/>
      <c r="B604"/>
      <c r="D604"/>
      <c r="E604" s="225"/>
      <c r="F604"/>
    </row>
    <row r="605" spans="1:6">
      <c r="A605"/>
      <c r="B605"/>
      <c r="D605"/>
      <c r="E605" s="225"/>
      <c r="F605"/>
    </row>
    <row r="606" spans="1:6">
      <c r="A606"/>
      <c r="B606"/>
      <c r="D606"/>
      <c r="E606" s="225"/>
      <c r="F606"/>
    </row>
    <row r="607" spans="1:6">
      <c r="A607"/>
      <c r="B607"/>
      <c r="D607"/>
      <c r="E607" s="225"/>
      <c r="F607"/>
    </row>
    <row r="608" spans="1:6">
      <c r="A608"/>
      <c r="B608"/>
      <c r="D608"/>
      <c r="E608" s="225"/>
      <c r="F608"/>
    </row>
    <row r="609" spans="1:6">
      <c r="A609"/>
      <c r="B609"/>
      <c r="D609"/>
      <c r="E609" s="225"/>
      <c r="F609"/>
    </row>
    <row r="610" spans="1:6">
      <c r="A610"/>
      <c r="B610"/>
      <c r="D610"/>
      <c r="E610" s="225"/>
      <c r="F610"/>
    </row>
    <row r="611" spans="1:6">
      <c r="A611"/>
      <c r="B611"/>
      <c r="D611"/>
      <c r="E611" s="225"/>
      <c r="F611"/>
    </row>
    <row r="612" spans="1:6">
      <c r="A612"/>
      <c r="B612"/>
      <c r="D612"/>
      <c r="E612" s="225"/>
      <c r="F612"/>
    </row>
    <row r="613" spans="1:6">
      <c r="A613"/>
      <c r="B613"/>
      <c r="D613"/>
      <c r="E613" s="225"/>
      <c r="F613"/>
    </row>
    <row r="614" spans="1:6">
      <c r="A614"/>
      <c r="B614"/>
      <c r="D614"/>
      <c r="E614" s="225"/>
      <c r="F614"/>
    </row>
    <row r="615" spans="1:6">
      <c r="A615"/>
      <c r="B615"/>
      <c r="D615"/>
      <c r="E615" s="225"/>
      <c r="F615"/>
    </row>
    <row r="616" spans="1:6">
      <c r="A616"/>
      <c r="B616"/>
      <c r="D616"/>
      <c r="E616" s="225"/>
      <c r="F616"/>
    </row>
    <row r="617" spans="1:6">
      <c r="A617"/>
      <c r="B617"/>
      <c r="D617"/>
      <c r="E617" s="225"/>
      <c r="F617"/>
    </row>
    <row r="618" spans="1:6">
      <c r="A618"/>
      <c r="B618"/>
      <c r="D618"/>
      <c r="E618" s="225"/>
      <c r="F618"/>
    </row>
    <row r="619" spans="1:6">
      <c r="A619"/>
      <c r="B619"/>
      <c r="D619"/>
      <c r="E619" s="225"/>
      <c r="F619"/>
    </row>
    <row r="620" spans="1:6">
      <c r="A620"/>
      <c r="B620"/>
      <c r="D620"/>
      <c r="E620" s="225"/>
      <c r="F620"/>
    </row>
    <row r="621" spans="1:6">
      <c r="A621"/>
      <c r="B621"/>
      <c r="D621"/>
      <c r="E621" s="225"/>
      <c r="F621"/>
    </row>
    <row r="622" spans="1:6">
      <c r="A622"/>
      <c r="B622"/>
      <c r="D622"/>
      <c r="E622" s="225"/>
      <c r="F622"/>
    </row>
    <row r="623" spans="1:6">
      <c r="A623"/>
      <c r="B623"/>
      <c r="D623"/>
      <c r="E623" s="225"/>
      <c r="F623"/>
    </row>
    <row r="624" spans="1:6">
      <c r="A624"/>
      <c r="B624"/>
      <c r="D624"/>
      <c r="E624" s="225"/>
      <c r="F624"/>
    </row>
    <row r="625" spans="1:6">
      <c r="A625"/>
      <c r="B625"/>
      <c r="D625"/>
      <c r="E625" s="225"/>
      <c r="F625"/>
    </row>
    <row r="626" spans="1:6">
      <c r="A626"/>
      <c r="B626"/>
      <c r="D626"/>
      <c r="E626" s="225"/>
      <c r="F626"/>
    </row>
    <row r="627" spans="1:6">
      <c r="A627"/>
      <c r="B627"/>
      <c r="D627"/>
      <c r="E627" s="225"/>
      <c r="F627"/>
    </row>
    <row r="628" spans="1:6">
      <c r="A628"/>
      <c r="B628"/>
      <c r="D628"/>
      <c r="E628" s="225"/>
      <c r="F628"/>
    </row>
    <row r="629" spans="1:6">
      <c r="A629"/>
      <c r="B629"/>
      <c r="D629"/>
      <c r="E629" s="225"/>
      <c r="F629"/>
    </row>
    <row r="630" spans="1:6">
      <c r="A630"/>
      <c r="B630"/>
      <c r="D630"/>
      <c r="E630" s="225"/>
      <c r="F630"/>
    </row>
    <row r="631" spans="1:6">
      <c r="A631"/>
      <c r="B631"/>
      <c r="D631"/>
      <c r="E631" s="225"/>
      <c r="F631"/>
    </row>
    <row r="632" spans="1:6">
      <c r="A632"/>
      <c r="B632"/>
      <c r="D632"/>
      <c r="E632" s="225"/>
      <c r="F632"/>
    </row>
    <row r="633" spans="1:6">
      <c r="A633"/>
      <c r="B633"/>
      <c r="D633"/>
      <c r="E633" s="225"/>
      <c r="F633"/>
    </row>
    <row r="634" spans="1:6">
      <c r="A634"/>
      <c r="B634"/>
      <c r="D634"/>
      <c r="E634" s="225"/>
      <c r="F634"/>
    </row>
    <row r="635" spans="1:6">
      <c r="A635"/>
      <c r="B635"/>
      <c r="D635"/>
      <c r="E635" s="225"/>
      <c r="F635"/>
    </row>
    <row r="636" spans="1:6">
      <c r="A636"/>
      <c r="B636"/>
      <c r="D636"/>
      <c r="E636" s="225"/>
      <c r="F636"/>
    </row>
    <row r="637" spans="1:6">
      <c r="A637"/>
      <c r="B637"/>
      <c r="D637"/>
      <c r="E637" s="225"/>
      <c r="F637"/>
    </row>
    <row r="638" spans="1:6">
      <c r="A638"/>
      <c r="B638"/>
      <c r="D638"/>
      <c r="E638" s="225"/>
      <c r="F638"/>
    </row>
    <row r="639" spans="1:6">
      <c r="A639"/>
      <c r="B639"/>
      <c r="D639"/>
      <c r="E639" s="225"/>
      <c r="F639"/>
    </row>
    <row r="640" spans="1:6">
      <c r="A640"/>
      <c r="B640"/>
      <c r="D640"/>
      <c r="E640" s="225"/>
      <c r="F640"/>
    </row>
    <row r="641" spans="1:6">
      <c r="A641"/>
      <c r="B641"/>
      <c r="D641"/>
      <c r="E641" s="225"/>
      <c r="F641"/>
    </row>
    <row r="642" spans="1:6">
      <c r="A642"/>
      <c r="B642"/>
      <c r="D642"/>
      <c r="E642" s="225"/>
      <c r="F642"/>
    </row>
    <row r="643" spans="1:6">
      <c r="A643"/>
      <c r="B643"/>
      <c r="D643"/>
      <c r="E643" s="225"/>
      <c r="F643"/>
    </row>
    <row r="644" spans="1:6">
      <c r="A644"/>
      <c r="B644"/>
      <c r="D644"/>
      <c r="E644" s="225"/>
      <c r="F644"/>
    </row>
    <row r="645" spans="1:6">
      <c r="A645"/>
      <c r="B645"/>
      <c r="D645"/>
      <c r="E645" s="225"/>
      <c r="F645"/>
    </row>
    <row r="646" spans="1:6">
      <c r="A646"/>
      <c r="B646"/>
      <c r="D646"/>
      <c r="E646" s="225"/>
      <c r="F646"/>
    </row>
    <row r="647" spans="1:6">
      <c r="A647"/>
      <c r="B647"/>
      <c r="D647"/>
      <c r="E647" s="225"/>
      <c r="F647"/>
    </row>
    <row r="648" spans="1:6">
      <c r="A648"/>
      <c r="B648"/>
      <c r="D648"/>
      <c r="E648" s="225"/>
      <c r="F648"/>
    </row>
    <row r="649" spans="1:6">
      <c r="A649"/>
      <c r="B649"/>
      <c r="D649"/>
      <c r="E649" s="225"/>
      <c r="F649"/>
    </row>
    <row r="650" spans="1:6">
      <c r="A650"/>
      <c r="B650"/>
      <c r="D650"/>
      <c r="E650" s="225"/>
      <c r="F650"/>
    </row>
    <row r="651" spans="1:6">
      <c r="A651"/>
      <c r="B651"/>
      <c r="D651"/>
      <c r="E651" s="225"/>
      <c r="F651"/>
    </row>
    <row r="652" spans="1:6">
      <c r="A652"/>
      <c r="B652"/>
      <c r="D652"/>
      <c r="E652" s="225"/>
      <c r="F652"/>
    </row>
    <row r="653" spans="1:6">
      <c r="A653"/>
      <c r="B653"/>
      <c r="D653"/>
      <c r="E653" s="225"/>
      <c r="F653"/>
    </row>
    <row r="654" spans="1:6">
      <c r="A654"/>
      <c r="B654"/>
      <c r="D654"/>
      <c r="E654" s="225"/>
      <c r="F654"/>
    </row>
    <row r="655" spans="1:6">
      <c r="A655"/>
      <c r="B655"/>
      <c r="D655"/>
      <c r="E655" s="225"/>
      <c r="F655"/>
    </row>
    <row r="656" spans="1:6">
      <c r="A656"/>
      <c r="B656"/>
      <c r="D656"/>
      <c r="E656" s="225"/>
      <c r="F656"/>
    </row>
    <row r="657" spans="1:6">
      <c r="A657"/>
      <c r="B657"/>
      <c r="D657"/>
      <c r="E657" s="225"/>
      <c r="F657"/>
    </row>
    <row r="658" spans="1:6">
      <c r="A658"/>
      <c r="B658"/>
      <c r="D658"/>
      <c r="E658" s="225"/>
      <c r="F658"/>
    </row>
    <row r="659" spans="1:6">
      <c r="A659"/>
      <c r="B659"/>
      <c r="D659"/>
      <c r="E659" s="225"/>
      <c r="F659"/>
    </row>
    <row r="660" spans="1:6">
      <c r="A660"/>
      <c r="B660"/>
      <c r="D660"/>
      <c r="E660" s="225"/>
      <c r="F660"/>
    </row>
    <row r="661" spans="1:6">
      <c r="A661"/>
      <c r="B661"/>
      <c r="D661"/>
      <c r="E661" s="225"/>
      <c r="F661"/>
    </row>
    <row r="662" spans="1:6">
      <c r="A662"/>
      <c r="B662"/>
      <c r="D662"/>
      <c r="E662" s="225"/>
      <c r="F662"/>
    </row>
    <row r="663" spans="1:6">
      <c r="A663"/>
      <c r="B663"/>
      <c r="D663"/>
      <c r="E663" s="225"/>
      <c r="F663"/>
    </row>
    <row r="664" spans="1:6">
      <c r="A664"/>
      <c r="B664"/>
      <c r="D664"/>
      <c r="E664" s="225"/>
      <c r="F664"/>
    </row>
    <row r="665" spans="1:6">
      <c r="A665"/>
      <c r="B665"/>
      <c r="D665"/>
      <c r="E665" s="225"/>
      <c r="F665"/>
    </row>
    <row r="666" spans="1:6">
      <c r="A666"/>
      <c r="B666"/>
      <c r="D666"/>
      <c r="E666" s="225"/>
      <c r="F666"/>
    </row>
    <row r="667" spans="1:6">
      <c r="A667"/>
      <c r="B667"/>
      <c r="D667"/>
      <c r="E667" s="225"/>
      <c r="F667"/>
    </row>
    <row r="668" spans="1:6">
      <c r="A668"/>
      <c r="B668"/>
      <c r="D668"/>
      <c r="E668" s="225"/>
      <c r="F668"/>
    </row>
    <row r="669" spans="1:6">
      <c r="A669"/>
      <c r="B669"/>
      <c r="D669"/>
      <c r="E669" s="225"/>
      <c r="F669"/>
    </row>
    <row r="670" spans="1:6">
      <c r="A670"/>
      <c r="B670"/>
      <c r="D670"/>
      <c r="E670" s="225"/>
      <c r="F670"/>
    </row>
    <row r="671" spans="1:6">
      <c r="A671"/>
      <c r="B671"/>
      <c r="D671"/>
      <c r="E671" s="225"/>
      <c r="F671"/>
    </row>
    <row r="672" spans="1:6">
      <c r="A672"/>
      <c r="B672"/>
      <c r="D672"/>
      <c r="E672" s="225"/>
      <c r="F672"/>
    </row>
    <row r="673" spans="1:6">
      <c r="A673"/>
      <c r="B673"/>
      <c r="D673"/>
      <c r="E673" s="225"/>
      <c r="F673"/>
    </row>
    <row r="674" spans="1:6">
      <c r="A674"/>
      <c r="B674"/>
      <c r="D674"/>
      <c r="E674" s="225"/>
      <c r="F674"/>
    </row>
    <row r="675" spans="1:6">
      <c r="A675"/>
      <c r="B675"/>
      <c r="D675"/>
      <c r="E675" s="225"/>
      <c r="F675"/>
    </row>
    <row r="676" spans="1:6">
      <c r="A676"/>
      <c r="B676"/>
      <c r="D676"/>
      <c r="E676" s="225"/>
      <c r="F676"/>
    </row>
    <row r="677" spans="1:6">
      <c r="A677"/>
      <c r="B677"/>
      <c r="D677"/>
      <c r="E677" s="225"/>
      <c r="F677"/>
    </row>
    <row r="678" spans="1:6">
      <c r="A678"/>
      <c r="B678"/>
      <c r="D678"/>
      <c r="E678" s="225"/>
      <c r="F678"/>
    </row>
    <row r="679" spans="1:6">
      <c r="A679"/>
      <c r="B679"/>
      <c r="D679"/>
      <c r="E679" s="225"/>
      <c r="F679"/>
    </row>
    <row r="680" spans="1:6">
      <c r="A680"/>
      <c r="B680"/>
      <c r="D680"/>
      <c r="E680" s="225"/>
      <c r="F680"/>
    </row>
    <row r="681" spans="1:6">
      <c r="A681"/>
      <c r="B681"/>
      <c r="D681"/>
      <c r="E681" s="225"/>
      <c r="F681"/>
    </row>
    <row r="682" spans="1:6">
      <c r="A682"/>
      <c r="B682"/>
      <c r="D682"/>
      <c r="E682" s="225"/>
      <c r="F682"/>
    </row>
    <row r="683" spans="1:6">
      <c r="A683"/>
      <c r="B683"/>
      <c r="D683"/>
      <c r="E683" s="225"/>
      <c r="F683"/>
    </row>
    <row r="684" spans="1:6">
      <c r="A684"/>
      <c r="B684"/>
      <c r="D684"/>
      <c r="E684" s="225"/>
      <c r="F684"/>
    </row>
    <row r="685" spans="1:6">
      <c r="A685"/>
      <c r="B685"/>
      <c r="D685"/>
      <c r="E685" s="225"/>
      <c r="F685"/>
    </row>
    <row r="686" spans="1:6">
      <c r="A686"/>
      <c r="B686"/>
      <c r="D686"/>
      <c r="E686" s="225"/>
      <c r="F686"/>
    </row>
    <row r="687" spans="1:6">
      <c r="A687"/>
      <c r="B687"/>
      <c r="D687"/>
      <c r="E687" s="225"/>
      <c r="F687"/>
    </row>
    <row r="688" spans="1:6">
      <c r="A688"/>
      <c r="B688"/>
      <c r="D688"/>
      <c r="E688" s="225"/>
      <c r="F688"/>
    </row>
    <row r="689" spans="1:6">
      <c r="A689"/>
      <c r="B689"/>
      <c r="D689"/>
      <c r="E689" s="225"/>
      <c r="F689"/>
    </row>
    <row r="690" spans="1:6">
      <c r="A690"/>
      <c r="B690"/>
      <c r="D690"/>
      <c r="E690" s="225"/>
      <c r="F690"/>
    </row>
    <row r="691" spans="1:6">
      <c r="A691"/>
      <c r="B691"/>
      <c r="D691"/>
      <c r="E691" s="225"/>
      <c r="F691"/>
    </row>
    <row r="692" spans="1:6">
      <c r="A692"/>
      <c r="B692"/>
      <c r="D692"/>
      <c r="E692" s="225"/>
      <c r="F692"/>
    </row>
    <row r="693" spans="1:6">
      <c r="A693"/>
      <c r="B693"/>
      <c r="D693"/>
      <c r="E693" s="225"/>
      <c r="F693"/>
    </row>
    <row r="694" spans="1:6">
      <c r="A694"/>
      <c r="B694"/>
      <c r="D694"/>
      <c r="E694" s="225"/>
      <c r="F694"/>
    </row>
    <row r="695" spans="1:6">
      <c r="A695"/>
      <c r="B695"/>
      <c r="D695"/>
      <c r="E695" s="225"/>
      <c r="F695"/>
    </row>
    <row r="696" spans="1:6">
      <c r="A696"/>
      <c r="B696"/>
      <c r="D696"/>
      <c r="E696" s="225"/>
      <c r="F696"/>
    </row>
    <row r="697" spans="1:6">
      <c r="A697"/>
      <c r="B697"/>
      <c r="D697"/>
      <c r="E697" s="225"/>
      <c r="F697"/>
    </row>
    <row r="698" spans="1:6">
      <c r="A698"/>
      <c r="B698"/>
      <c r="D698"/>
      <c r="E698" s="225"/>
      <c r="F698"/>
    </row>
    <row r="699" spans="1:6">
      <c r="A699"/>
      <c r="B699"/>
      <c r="D699"/>
      <c r="E699" s="225"/>
      <c r="F699"/>
    </row>
    <row r="700" spans="1:6">
      <c r="A700"/>
      <c r="B700"/>
      <c r="D700"/>
      <c r="E700" s="225"/>
      <c r="F700"/>
    </row>
    <row r="701" spans="1:6">
      <c r="A701"/>
      <c r="B701"/>
      <c r="D701"/>
      <c r="E701" s="225"/>
      <c r="F701"/>
    </row>
    <row r="702" spans="1:6">
      <c r="A702"/>
      <c r="B702"/>
      <c r="D702"/>
      <c r="E702" s="225"/>
      <c r="F702"/>
    </row>
    <row r="703" spans="1:6">
      <c r="A703"/>
      <c r="B703"/>
      <c r="D703"/>
      <c r="E703" s="225"/>
      <c r="F703"/>
    </row>
    <row r="704" spans="1:6">
      <c r="A704"/>
      <c r="B704"/>
      <c r="D704"/>
      <c r="E704" s="225"/>
      <c r="F704"/>
    </row>
    <row r="705" spans="1:6">
      <c r="A705"/>
      <c r="B705"/>
      <c r="D705"/>
      <c r="E705" s="225"/>
      <c r="F705"/>
    </row>
    <row r="706" spans="1:6">
      <c r="A706"/>
      <c r="B706"/>
      <c r="D706"/>
      <c r="E706" s="225"/>
      <c r="F706"/>
    </row>
    <row r="707" spans="1:6">
      <c r="A707"/>
      <c r="B707"/>
      <c r="D707"/>
      <c r="E707" s="225"/>
      <c r="F707"/>
    </row>
    <row r="708" spans="1:6">
      <c r="A708"/>
      <c r="B708"/>
      <c r="D708"/>
      <c r="E708" s="225"/>
      <c r="F708"/>
    </row>
    <row r="709" spans="1:6">
      <c r="A709"/>
      <c r="B709"/>
      <c r="D709"/>
      <c r="E709" s="225"/>
      <c r="F709"/>
    </row>
    <row r="710" spans="1:6">
      <c r="A710"/>
      <c r="B710"/>
      <c r="D710"/>
      <c r="E710" s="225"/>
      <c r="F710"/>
    </row>
    <row r="711" spans="1:6">
      <c r="A711"/>
      <c r="B711"/>
      <c r="D711"/>
      <c r="E711" s="225"/>
      <c r="F711"/>
    </row>
    <row r="712" spans="1:6">
      <c r="A712"/>
      <c r="B712"/>
      <c r="D712"/>
      <c r="E712" s="225"/>
      <c r="F712"/>
    </row>
    <row r="713" spans="1:6">
      <c r="A713"/>
      <c r="B713"/>
      <c r="D713"/>
      <c r="E713" s="225"/>
      <c r="F713"/>
    </row>
    <row r="714" spans="1:6">
      <c r="A714"/>
      <c r="B714"/>
      <c r="D714"/>
      <c r="E714" s="225"/>
      <c r="F714"/>
    </row>
    <row r="715" spans="1:6">
      <c r="A715"/>
      <c r="B715"/>
      <c r="D715"/>
      <c r="E715" s="225"/>
      <c r="F715"/>
    </row>
    <row r="716" spans="1:6">
      <c r="A716"/>
      <c r="B716"/>
      <c r="D716"/>
      <c r="E716" s="225"/>
      <c r="F716"/>
    </row>
    <row r="717" spans="1:6">
      <c r="A717"/>
      <c r="B717"/>
      <c r="D717"/>
      <c r="E717" s="225"/>
      <c r="F717"/>
    </row>
    <row r="718" spans="1:6">
      <c r="A718"/>
      <c r="B718"/>
      <c r="D718"/>
      <c r="E718" s="225"/>
      <c r="F718"/>
    </row>
    <row r="719" spans="1:6">
      <c r="A719"/>
      <c r="B719"/>
      <c r="D719"/>
      <c r="E719" s="225"/>
      <c r="F719"/>
    </row>
    <row r="720" spans="1:6">
      <c r="A720"/>
      <c r="B720"/>
      <c r="D720"/>
      <c r="E720" s="225"/>
      <c r="F720"/>
    </row>
    <row r="721" spans="1:6">
      <c r="A721"/>
      <c r="B721"/>
      <c r="D721"/>
      <c r="E721" s="225"/>
      <c r="F721"/>
    </row>
    <row r="722" spans="1:6">
      <c r="A722"/>
      <c r="B722"/>
      <c r="D722"/>
      <c r="E722" s="225"/>
      <c r="F722"/>
    </row>
    <row r="723" spans="1:6">
      <c r="A723"/>
      <c r="B723"/>
      <c r="D723"/>
      <c r="E723" s="225"/>
      <c r="F723"/>
    </row>
    <row r="724" spans="1:6">
      <c r="A724"/>
      <c r="B724"/>
      <c r="D724"/>
      <c r="E724" s="225"/>
      <c r="F724"/>
    </row>
    <row r="725" spans="1:6">
      <c r="A725"/>
      <c r="B725"/>
      <c r="D725"/>
      <c r="E725" s="225"/>
      <c r="F725"/>
    </row>
    <row r="726" spans="1:6">
      <c r="A726"/>
      <c r="B726"/>
      <c r="D726"/>
      <c r="E726" s="225"/>
      <c r="F726"/>
    </row>
    <row r="727" spans="1:6">
      <c r="A727"/>
      <c r="B727"/>
      <c r="D727"/>
      <c r="E727" s="225"/>
      <c r="F727"/>
    </row>
    <row r="728" spans="1:6">
      <c r="A728"/>
      <c r="B728"/>
      <c r="D728"/>
      <c r="E728" s="225"/>
      <c r="F728"/>
    </row>
    <row r="729" spans="1:6">
      <c r="A729"/>
      <c r="B729"/>
      <c r="D729"/>
      <c r="E729" s="225"/>
      <c r="F729"/>
    </row>
    <row r="730" spans="1:6">
      <c r="A730"/>
      <c r="B730"/>
      <c r="D730"/>
      <c r="E730" s="225"/>
      <c r="F730"/>
    </row>
    <row r="731" spans="1:6">
      <c r="A731"/>
      <c r="B731"/>
      <c r="D731"/>
      <c r="E731" s="225"/>
      <c r="F731"/>
    </row>
    <row r="732" spans="1:6">
      <c r="A732"/>
      <c r="B732"/>
      <c r="D732"/>
      <c r="E732" s="225"/>
      <c r="F732"/>
    </row>
    <row r="733" spans="1:6">
      <c r="A733"/>
      <c r="B733"/>
      <c r="D733"/>
      <c r="E733" s="225"/>
      <c r="F733"/>
    </row>
    <row r="734" spans="1:6">
      <c r="A734"/>
      <c r="B734"/>
      <c r="D734"/>
      <c r="E734" s="225"/>
      <c r="F734"/>
    </row>
    <row r="735" spans="1:6">
      <c r="A735"/>
      <c r="B735"/>
      <c r="D735"/>
      <c r="E735" s="225"/>
      <c r="F735"/>
    </row>
    <row r="736" spans="1:6">
      <c r="A736"/>
      <c r="B736"/>
      <c r="D736"/>
      <c r="E736" s="225"/>
      <c r="F736"/>
    </row>
    <row r="737" spans="1:6">
      <c r="A737"/>
      <c r="B737"/>
      <c r="D737"/>
      <c r="E737" s="225"/>
      <c r="F737"/>
    </row>
    <row r="738" spans="1:6">
      <c r="A738"/>
      <c r="B738"/>
      <c r="D738"/>
      <c r="E738" s="225"/>
      <c r="F738"/>
    </row>
    <row r="739" spans="1:6">
      <c r="A739"/>
      <c r="B739"/>
      <c r="D739"/>
      <c r="E739" s="225"/>
      <c r="F739"/>
    </row>
    <row r="740" spans="1:6">
      <c r="A740"/>
      <c r="B740"/>
      <c r="D740"/>
      <c r="E740" s="225"/>
      <c r="F740"/>
    </row>
    <row r="741" spans="1:6">
      <c r="A741"/>
      <c r="B741"/>
      <c r="D741"/>
      <c r="E741" s="225"/>
      <c r="F741"/>
    </row>
    <row r="742" spans="1:6">
      <c r="A742"/>
      <c r="B742"/>
      <c r="D742"/>
      <c r="E742" s="225"/>
      <c r="F742"/>
    </row>
    <row r="743" spans="1:6">
      <c r="A743"/>
      <c r="B743"/>
      <c r="D743"/>
      <c r="E743" s="225"/>
      <c r="F743"/>
    </row>
    <row r="744" spans="1:6">
      <c r="A744"/>
      <c r="B744"/>
      <c r="D744"/>
      <c r="E744" s="225"/>
      <c r="F744"/>
    </row>
    <row r="745" spans="1:6">
      <c r="A745"/>
      <c r="B745"/>
      <c r="D745"/>
      <c r="E745" s="225"/>
      <c r="F745"/>
    </row>
    <row r="746" spans="1:6">
      <c r="A746"/>
      <c r="B746"/>
      <c r="D746"/>
      <c r="E746" s="225"/>
      <c r="F746"/>
    </row>
    <row r="747" spans="1:6">
      <c r="A747"/>
      <c r="B747"/>
      <c r="D747"/>
      <c r="E747" s="225"/>
      <c r="F747"/>
    </row>
    <row r="748" spans="1:6">
      <c r="A748"/>
      <c r="B748"/>
      <c r="D748"/>
      <c r="E748" s="225"/>
      <c r="F748"/>
    </row>
    <row r="749" spans="1:6">
      <c r="A749"/>
      <c r="B749"/>
      <c r="D749"/>
      <c r="E749" s="225"/>
      <c r="F749"/>
    </row>
    <row r="750" spans="1:6">
      <c r="A750"/>
      <c r="B750"/>
      <c r="D750"/>
      <c r="E750" s="225"/>
      <c r="F750"/>
    </row>
    <row r="751" spans="1:6">
      <c r="A751"/>
      <c r="B751"/>
      <c r="D751"/>
      <c r="E751" s="225"/>
      <c r="F751"/>
    </row>
    <row r="752" spans="1:6">
      <c r="A752"/>
      <c r="B752"/>
      <c r="D752"/>
      <c r="E752" s="225"/>
      <c r="F752"/>
    </row>
    <row r="753" spans="1:6">
      <c r="A753"/>
      <c r="B753"/>
      <c r="D753"/>
      <c r="E753" s="225"/>
      <c r="F753"/>
    </row>
    <row r="754" spans="1:6">
      <c r="A754"/>
      <c r="B754"/>
      <c r="D754"/>
      <c r="E754" s="225"/>
      <c r="F754"/>
    </row>
    <row r="755" spans="1:6">
      <c r="A755"/>
      <c r="B755"/>
      <c r="D755"/>
      <c r="E755" s="225"/>
      <c r="F755"/>
    </row>
    <row r="756" spans="1:6">
      <c r="A756"/>
      <c r="B756"/>
      <c r="D756"/>
      <c r="E756" s="225"/>
      <c r="F756"/>
    </row>
    <row r="757" spans="1:6">
      <c r="A757"/>
      <c r="B757"/>
      <c r="D757"/>
      <c r="E757" s="225"/>
      <c r="F757"/>
    </row>
    <row r="758" spans="1:6">
      <c r="A758"/>
      <c r="B758"/>
      <c r="D758"/>
      <c r="E758" s="225"/>
      <c r="F758"/>
    </row>
    <row r="759" spans="1:6">
      <c r="A759"/>
      <c r="B759"/>
      <c r="D759"/>
      <c r="E759" s="225"/>
      <c r="F759"/>
    </row>
    <row r="760" spans="1:6">
      <c r="A760"/>
      <c r="B760"/>
      <c r="D760"/>
      <c r="E760" s="225"/>
      <c r="F760"/>
    </row>
    <row r="761" spans="1:6">
      <c r="A761"/>
      <c r="B761"/>
      <c r="D761"/>
      <c r="E761" s="225"/>
      <c r="F761"/>
    </row>
    <row r="762" spans="1:6">
      <c r="A762"/>
      <c r="B762"/>
      <c r="D762"/>
      <c r="E762" s="225"/>
      <c r="F762"/>
    </row>
    <row r="763" spans="1:6">
      <c r="A763"/>
      <c r="B763"/>
      <c r="D763"/>
      <c r="E763" s="225"/>
      <c r="F763"/>
    </row>
    <row r="764" spans="1:6">
      <c r="A764"/>
      <c r="B764"/>
      <c r="D764"/>
      <c r="E764" s="225"/>
      <c r="F764"/>
    </row>
    <row r="765" spans="1:6">
      <c r="A765"/>
      <c r="B765"/>
      <c r="D765"/>
      <c r="E765" s="225"/>
      <c r="F765"/>
    </row>
    <row r="766" spans="1:6">
      <c r="A766"/>
      <c r="B766"/>
      <c r="D766"/>
      <c r="E766" s="225"/>
      <c r="F766"/>
    </row>
    <row r="767" spans="1:6">
      <c r="A767"/>
      <c r="B767"/>
      <c r="D767"/>
      <c r="E767" s="225"/>
      <c r="F767"/>
    </row>
    <row r="768" spans="1:6">
      <c r="A768"/>
      <c r="B768"/>
      <c r="D768"/>
      <c r="E768" s="225"/>
      <c r="F768"/>
    </row>
    <row r="769" spans="1:6">
      <c r="A769"/>
      <c r="B769"/>
      <c r="D769"/>
      <c r="E769" s="225"/>
      <c r="F769"/>
    </row>
    <row r="770" spans="1:6">
      <c r="A770"/>
      <c r="B770"/>
      <c r="D770"/>
      <c r="E770" s="225"/>
      <c r="F770"/>
    </row>
    <row r="771" spans="1:6">
      <c r="A771"/>
      <c r="B771"/>
      <c r="D771"/>
      <c r="E771" s="225"/>
      <c r="F771"/>
    </row>
    <row r="772" spans="1:6">
      <c r="A772"/>
      <c r="B772"/>
      <c r="D772"/>
      <c r="E772" s="225"/>
      <c r="F772"/>
    </row>
    <row r="773" spans="1:6">
      <c r="A773"/>
      <c r="B773"/>
      <c r="D773"/>
      <c r="E773" s="225"/>
      <c r="F773"/>
    </row>
    <row r="774" spans="1:6">
      <c r="A774"/>
      <c r="B774"/>
      <c r="D774"/>
      <c r="E774" s="225"/>
      <c r="F774"/>
    </row>
    <row r="775" spans="1:6">
      <c r="A775"/>
      <c r="B775"/>
      <c r="D775"/>
      <c r="E775" s="225"/>
      <c r="F775"/>
    </row>
    <row r="776" spans="1:6">
      <c r="A776"/>
      <c r="B776"/>
      <c r="D776"/>
      <c r="E776" s="225"/>
      <c r="F776"/>
    </row>
    <row r="777" spans="1:6">
      <c r="A777"/>
      <c r="B777"/>
      <c r="D777"/>
      <c r="E777" s="225"/>
      <c r="F777"/>
    </row>
    <row r="778" spans="1:6">
      <c r="A778"/>
      <c r="B778"/>
      <c r="D778"/>
      <c r="E778" s="225"/>
      <c r="F778"/>
    </row>
    <row r="779" spans="1:6">
      <c r="A779"/>
      <c r="B779"/>
      <c r="D779"/>
      <c r="E779" s="225"/>
      <c r="F779"/>
    </row>
    <row r="780" spans="1:6">
      <c r="A780"/>
      <c r="B780"/>
      <c r="D780"/>
      <c r="E780" s="225"/>
      <c r="F780"/>
    </row>
    <row r="781" spans="1:6">
      <c r="A781"/>
      <c r="B781"/>
      <c r="D781"/>
      <c r="E781" s="225"/>
      <c r="F781"/>
    </row>
    <row r="782" spans="1:6">
      <c r="A782"/>
      <c r="B782"/>
      <c r="D782"/>
      <c r="E782" s="225"/>
      <c r="F782"/>
    </row>
    <row r="783" spans="1:6">
      <c r="A783"/>
      <c r="B783"/>
      <c r="D783"/>
      <c r="E783" s="225"/>
      <c r="F783"/>
    </row>
    <row r="784" spans="1:6">
      <c r="A784"/>
      <c r="B784"/>
      <c r="D784"/>
      <c r="E784" s="225"/>
      <c r="F784"/>
    </row>
    <row r="785" spans="1:6">
      <c r="A785"/>
      <c r="B785"/>
      <c r="D785"/>
      <c r="E785" s="225"/>
      <c r="F785"/>
    </row>
    <row r="786" spans="1:6">
      <c r="A786"/>
      <c r="B786"/>
      <c r="D786"/>
      <c r="E786" s="225"/>
      <c r="F786"/>
    </row>
    <row r="787" spans="1:6">
      <c r="A787"/>
      <c r="B787"/>
      <c r="D787"/>
      <c r="E787" s="225"/>
      <c r="F787"/>
    </row>
    <row r="788" spans="1:6">
      <c r="A788"/>
      <c r="B788"/>
      <c r="D788"/>
      <c r="E788" s="225"/>
      <c r="F788"/>
    </row>
    <row r="789" spans="1:6">
      <c r="A789"/>
      <c r="B789"/>
      <c r="D789"/>
      <c r="E789" s="225"/>
      <c r="F789"/>
    </row>
    <row r="790" spans="1:6">
      <c r="A790"/>
      <c r="B790"/>
      <c r="D790"/>
      <c r="E790" s="225"/>
      <c r="F790"/>
    </row>
    <row r="791" spans="1:6">
      <c r="A791"/>
      <c r="B791"/>
      <c r="D791"/>
      <c r="E791" s="225"/>
      <c r="F791"/>
    </row>
    <row r="792" spans="1:6">
      <c r="A792"/>
      <c r="B792"/>
      <c r="D792"/>
      <c r="E792" s="225"/>
      <c r="F792"/>
    </row>
    <row r="793" spans="1:6">
      <c r="A793"/>
      <c r="B793"/>
      <c r="D793"/>
      <c r="E793" s="225"/>
      <c r="F793"/>
    </row>
    <row r="794" spans="1:6">
      <c r="A794"/>
      <c r="B794"/>
      <c r="D794"/>
      <c r="E794" s="225"/>
      <c r="F794"/>
    </row>
    <row r="795" spans="1:6">
      <c r="A795"/>
      <c r="B795"/>
      <c r="D795"/>
      <c r="E795" s="225"/>
      <c r="F795"/>
    </row>
    <row r="796" spans="1:6">
      <c r="A796"/>
      <c r="B796"/>
      <c r="D796"/>
      <c r="E796" s="225"/>
      <c r="F796"/>
    </row>
    <row r="797" spans="1:6">
      <c r="A797"/>
      <c r="B797"/>
      <c r="D797"/>
      <c r="E797" s="225"/>
      <c r="F797"/>
    </row>
    <row r="798" spans="1:6">
      <c r="A798"/>
      <c r="B798"/>
      <c r="D798"/>
      <c r="E798" s="225"/>
      <c r="F798"/>
    </row>
    <row r="799" spans="1:6">
      <c r="A799"/>
      <c r="B799"/>
      <c r="D799"/>
      <c r="E799" s="225"/>
      <c r="F799"/>
    </row>
    <row r="800" spans="1:6">
      <c r="A800"/>
      <c r="B800"/>
      <c r="D800"/>
      <c r="E800" s="225"/>
      <c r="F800"/>
    </row>
    <row r="801" spans="1:6">
      <c r="A801"/>
      <c r="B801"/>
      <c r="D801"/>
      <c r="E801" s="225"/>
      <c r="F801"/>
    </row>
    <row r="802" spans="1:6">
      <c r="A802"/>
      <c r="B802"/>
      <c r="D802"/>
      <c r="E802" s="225"/>
      <c r="F802"/>
    </row>
    <row r="803" spans="1:6">
      <c r="A803"/>
      <c r="B803"/>
      <c r="D803"/>
      <c r="E803" s="225"/>
      <c r="F803"/>
    </row>
    <row r="804" spans="1:6">
      <c r="A804"/>
      <c r="B804"/>
      <c r="D804"/>
      <c r="E804" s="225"/>
      <c r="F804"/>
    </row>
    <row r="805" spans="1:6">
      <c r="A805"/>
      <c r="B805"/>
      <c r="D805"/>
      <c r="E805" s="225"/>
      <c r="F805"/>
    </row>
    <row r="806" spans="1:6">
      <c r="A806"/>
      <c r="B806"/>
      <c r="D806"/>
      <c r="E806" s="225"/>
      <c r="F806"/>
    </row>
    <row r="807" spans="1:6">
      <c r="A807"/>
      <c r="B807"/>
      <c r="D807"/>
      <c r="E807" s="225"/>
      <c r="F807"/>
    </row>
    <row r="808" spans="1:6">
      <c r="A808"/>
      <c r="B808"/>
      <c r="D808"/>
      <c r="E808" s="225"/>
      <c r="F808"/>
    </row>
    <row r="809" spans="1:6">
      <c r="A809"/>
      <c r="B809"/>
      <c r="D809"/>
      <c r="E809" s="225"/>
      <c r="F809"/>
    </row>
    <row r="810" spans="1:6">
      <c r="A810"/>
      <c r="B810"/>
      <c r="D810"/>
      <c r="E810" s="225"/>
      <c r="F810"/>
    </row>
    <row r="811" spans="1:6">
      <c r="A811"/>
      <c r="B811"/>
      <c r="D811"/>
      <c r="E811" s="225"/>
      <c r="F811"/>
    </row>
    <row r="812" spans="1:6">
      <c r="A812"/>
      <c r="B812"/>
      <c r="D812"/>
      <c r="E812" s="225"/>
      <c r="F812"/>
    </row>
    <row r="813" spans="1:6">
      <c r="A813"/>
      <c r="B813"/>
      <c r="D813"/>
      <c r="E813" s="225"/>
      <c r="F813"/>
    </row>
    <row r="814" spans="1:6">
      <c r="A814"/>
      <c r="B814"/>
      <c r="D814"/>
      <c r="E814" s="225"/>
      <c r="F814"/>
    </row>
    <row r="815" spans="1:6">
      <c r="A815"/>
      <c r="B815"/>
      <c r="D815"/>
      <c r="E815" s="225"/>
      <c r="F815"/>
    </row>
    <row r="816" spans="1:6">
      <c r="A816"/>
      <c r="B816"/>
      <c r="D816"/>
      <c r="E816" s="225"/>
      <c r="F816"/>
    </row>
    <row r="817" spans="1:6">
      <c r="A817"/>
      <c r="B817"/>
      <c r="D817"/>
      <c r="E817" s="225"/>
      <c r="F817"/>
    </row>
    <row r="818" spans="1:6">
      <c r="A818"/>
      <c r="B818"/>
      <c r="D818"/>
      <c r="E818" s="225"/>
      <c r="F818"/>
    </row>
    <row r="819" spans="1:6">
      <c r="A819"/>
      <c r="B819"/>
      <c r="D819"/>
      <c r="E819" s="225"/>
      <c r="F819"/>
    </row>
    <row r="820" spans="1:6">
      <c r="A820"/>
      <c r="B820"/>
      <c r="D820"/>
      <c r="E820" s="225"/>
      <c r="F820"/>
    </row>
    <row r="821" spans="1:6">
      <c r="A821"/>
      <c r="B821"/>
      <c r="D821"/>
      <c r="E821" s="225"/>
      <c r="F821"/>
    </row>
    <row r="822" spans="1:6">
      <c r="A822"/>
      <c r="B822"/>
      <c r="D822"/>
      <c r="E822" s="225"/>
      <c r="F822"/>
    </row>
    <row r="823" spans="1:6">
      <c r="A823"/>
      <c r="B823"/>
      <c r="D823"/>
      <c r="E823" s="225"/>
      <c r="F823"/>
    </row>
    <row r="824" spans="1:6">
      <c r="A824"/>
      <c r="B824"/>
      <c r="D824"/>
      <c r="E824" s="225"/>
      <c r="F824"/>
    </row>
    <row r="825" spans="1:6">
      <c r="A825"/>
      <c r="B825"/>
      <c r="D825"/>
      <c r="E825" s="225"/>
      <c r="F825"/>
    </row>
    <row r="826" spans="1:6">
      <c r="A826"/>
      <c r="B826"/>
      <c r="D826"/>
      <c r="E826" s="225"/>
      <c r="F826"/>
    </row>
    <row r="827" spans="1:6">
      <c r="A827"/>
      <c r="B827"/>
      <c r="D827"/>
      <c r="E827" s="225"/>
      <c r="F827"/>
    </row>
    <row r="828" spans="1:6">
      <c r="A828"/>
      <c r="B828"/>
      <c r="D828"/>
      <c r="E828" s="225"/>
      <c r="F828"/>
    </row>
    <row r="829" spans="1:6">
      <c r="A829"/>
      <c r="B829"/>
      <c r="D829"/>
      <c r="E829" s="225"/>
      <c r="F829"/>
    </row>
    <row r="830" spans="1:6">
      <c r="A830"/>
      <c r="B830"/>
      <c r="D830"/>
      <c r="E830" s="225"/>
      <c r="F830"/>
    </row>
    <row r="831" spans="1:6">
      <c r="A831"/>
      <c r="B831"/>
      <c r="D831"/>
      <c r="E831" s="225"/>
      <c r="F831"/>
    </row>
    <row r="832" spans="1:6">
      <c r="A832"/>
      <c r="B832"/>
      <c r="D832"/>
      <c r="E832" s="225"/>
      <c r="F832"/>
    </row>
    <row r="833" spans="1:6">
      <c r="A833"/>
      <c r="B833"/>
      <c r="D833"/>
      <c r="E833" s="225"/>
      <c r="F833"/>
    </row>
    <row r="834" spans="1:6">
      <c r="A834"/>
      <c r="B834"/>
      <c r="D834"/>
      <c r="E834" s="225"/>
      <c r="F834"/>
    </row>
    <row r="835" spans="1:6">
      <c r="A835"/>
      <c r="B835"/>
      <c r="D835"/>
      <c r="E835" s="225"/>
      <c r="F835"/>
    </row>
    <row r="836" spans="1:6">
      <c r="A836"/>
      <c r="B836"/>
      <c r="D836"/>
      <c r="E836" s="225"/>
      <c r="F836"/>
    </row>
    <row r="837" spans="1:6">
      <c r="A837"/>
      <c r="B837"/>
      <c r="D837"/>
      <c r="E837" s="225"/>
      <c r="F837"/>
    </row>
    <row r="838" spans="1:6">
      <c r="A838"/>
      <c r="B838"/>
      <c r="D838"/>
      <c r="E838" s="225"/>
      <c r="F838"/>
    </row>
    <row r="839" spans="1:6">
      <c r="A839"/>
      <c r="B839"/>
      <c r="D839"/>
      <c r="E839" s="225"/>
      <c r="F839"/>
    </row>
    <row r="840" spans="1:6">
      <c r="A840"/>
      <c r="B840"/>
      <c r="D840"/>
      <c r="E840" s="225"/>
      <c r="F840"/>
    </row>
    <row r="841" spans="1:6">
      <c r="A841"/>
      <c r="B841"/>
      <c r="D841"/>
      <c r="E841" s="225"/>
      <c r="F841"/>
    </row>
    <row r="842" spans="1:6">
      <c r="A842"/>
      <c r="B842"/>
      <c r="D842"/>
      <c r="E842" s="225"/>
      <c r="F842"/>
    </row>
    <row r="843" spans="1:6">
      <c r="A843"/>
      <c r="B843"/>
      <c r="D843"/>
      <c r="E843" s="225"/>
      <c r="F843"/>
    </row>
    <row r="844" spans="1:6">
      <c r="A844"/>
      <c r="B844"/>
      <c r="D844"/>
      <c r="E844" s="225"/>
      <c r="F844"/>
    </row>
    <row r="845" spans="1:6">
      <c r="A845"/>
      <c r="B845"/>
      <c r="D845"/>
      <c r="E845" s="225"/>
      <c r="F845"/>
    </row>
    <row r="846" spans="1:6">
      <c r="A846"/>
      <c r="B846"/>
      <c r="D846"/>
      <c r="E846" s="225"/>
      <c r="F846"/>
    </row>
    <row r="847" spans="1:6">
      <c r="A847"/>
      <c r="B847"/>
      <c r="D847"/>
      <c r="E847" s="225"/>
      <c r="F847"/>
    </row>
    <row r="848" spans="1:6">
      <c r="A848"/>
      <c r="B848"/>
      <c r="D848"/>
      <c r="E848" s="225"/>
      <c r="F848"/>
    </row>
    <row r="849" spans="1:6">
      <c r="A849"/>
      <c r="B849"/>
      <c r="D849"/>
      <c r="E849" s="225"/>
      <c r="F849"/>
    </row>
    <row r="850" spans="1:6">
      <c r="A850"/>
      <c r="B850"/>
      <c r="D850"/>
      <c r="E850" s="225"/>
      <c r="F850"/>
    </row>
    <row r="851" spans="1:6">
      <c r="A851"/>
      <c r="B851"/>
      <c r="D851"/>
      <c r="E851" s="225"/>
      <c r="F851"/>
    </row>
    <row r="852" spans="1:6">
      <c r="A852"/>
      <c r="B852"/>
      <c r="D852"/>
      <c r="E852" s="225"/>
      <c r="F852"/>
    </row>
    <row r="853" spans="1:6">
      <c r="A853"/>
      <c r="B853"/>
      <c r="D853"/>
      <c r="E853" s="225"/>
      <c r="F853"/>
    </row>
    <row r="854" spans="1:6">
      <c r="A854"/>
      <c r="B854"/>
      <c r="D854"/>
      <c r="E854" s="225"/>
      <c r="F854"/>
    </row>
    <row r="855" spans="1:6">
      <c r="A855"/>
      <c r="B855"/>
      <c r="D855"/>
      <c r="E855" s="225"/>
      <c r="F855"/>
    </row>
    <row r="856" spans="1:6">
      <c r="A856"/>
      <c r="B856"/>
      <c r="D856"/>
      <c r="E856" s="225"/>
      <c r="F856"/>
    </row>
    <row r="857" spans="1:6">
      <c r="A857"/>
      <c r="B857"/>
      <c r="D857"/>
      <c r="E857" s="225"/>
      <c r="F857"/>
    </row>
    <row r="858" spans="1:6">
      <c r="A858"/>
      <c r="B858"/>
      <c r="D858"/>
      <c r="E858" s="225"/>
      <c r="F858"/>
    </row>
    <row r="859" spans="1:6">
      <c r="A859"/>
      <c r="B859"/>
      <c r="D859"/>
      <c r="E859" s="225"/>
      <c r="F859"/>
    </row>
    <row r="860" spans="1:6">
      <c r="A860"/>
      <c r="B860"/>
      <c r="D860"/>
      <c r="E860" s="225"/>
      <c r="F860"/>
    </row>
    <row r="861" spans="1:6">
      <c r="A861"/>
      <c r="B861"/>
      <c r="D861"/>
      <c r="E861" s="225"/>
      <c r="F861"/>
    </row>
    <row r="862" spans="1:6">
      <c r="A862"/>
      <c r="B862"/>
      <c r="D862"/>
      <c r="E862" s="225"/>
      <c r="F862"/>
    </row>
    <row r="863" spans="1:6">
      <c r="A863"/>
      <c r="B863"/>
      <c r="D863"/>
      <c r="E863" s="225"/>
      <c r="F863"/>
    </row>
    <row r="864" spans="1:6">
      <c r="A864"/>
      <c r="B864"/>
      <c r="D864"/>
      <c r="E864" s="225"/>
      <c r="F864"/>
    </row>
    <row r="865" spans="1:6">
      <c r="A865"/>
      <c r="B865"/>
      <c r="D865"/>
      <c r="E865" s="225"/>
      <c r="F865"/>
    </row>
    <row r="866" spans="1:6">
      <c r="A866"/>
      <c r="B866"/>
      <c r="D866"/>
      <c r="E866" s="225"/>
      <c r="F866"/>
    </row>
    <row r="867" spans="1:6">
      <c r="A867"/>
      <c r="B867"/>
      <c r="D867"/>
      <c r="E867" s="225"/>
      <c r="F867"/>
    </row>
    <row r="868" spans="1:6">
      <c r="A868"/>
      <c r="B868"/>
      <c r="D868"/>
      <c r="E868" s="225"/>
      <c r="F868"/>
    </row>
    <row r="869" spans="1:6">
      <c r="A869"/>
      <c r="B869"/>
      <c r="D869"/>
      <c r="E869" s="225"/>
      <c r="F869"/>
    </row>
    <row r="870" spans="1:6">
      <c r="A870"/>
      <c r="B870"/>
      <c r="D870"/>
      <c r="E870" s="225"/>
      <c r="F870"/>
    </row>
    <row r="871" spans="1:6">
      <c r="A871"/>
      <c r="B871"/>
      <c r="D871"/>
      <c r="E871" s="225"/>
      <c r="F871"/>
    </row>
    <row r="872" spans="1:6">
      <c r="A872"/>
      <c r="B872"/>
      <c r="D872"/>
      <c r="E872" s="225"/>
      <c r="F872"/>
    </row>
    <row r="873" spans="1:6">
      <c r="A873"/>
      <c r="B873"/>
      <c r="D873"/>
      <c r="E873" s="225"/>
      <c r="F873"/>
    </row>
    <row r="874" spans="1:6">
      <c r="A874"/>
      <c r="B874"/>
      <c r="D874"/>
      <c r="E874" s="225"/>
      <c r="F874"/>
    </row>
    <row r="875" spans="1:6">
      <c r="A875"/>
      <c r="B875"/>
      <c r="D875"/>
      <c r="E875" s="225"/>
      <c r="F875"/>
    </row>
    <row r="876" spans="1:6">
      <c r="A876"/>
      <c r="B876"/>
      <c r="D876"/>
      <c r="E876" s="225"/>
      <c r="F876"/>
    </row>
    <row r="877" spans="1:6">
      <c r="A877"/>
      <c r="B877"/>
      <c r="D877"/>
      <c r="E877" s="225"/>
      <c r="F877"/>
    </row>
    <row r="878" spans="1:6">
      <c r="A878"/>
      <c r="B878"/>
      <c r="D878"/>
      <c r="E878" s="225"/>
      <c r="F878"/>
    </row>
    <row r="879" spans="1:6">
      <c r="A879"/>
      <c r="B879"/>
      <c r="D879"/>
      <c r="E879" s="225"/>
      <c r="F879"/>
    </row>
    <row r="880" spans="1:6">
      <c r="A880"/>
      <c r="B880"/>
      <c r="D880"/>
      <c r="E880" s="225"/>
      <c r="F880"/>
    </row>
    <row r="881" spans="1:6">
      <c r="A881"/>
      <c r="B881"/>
      <c r="D881"/>
      <c r="E881" s="225"/>
      <c r="F881"/>
    </row>
    <row r="882" spans="1:6">
      <c r="A882"/>
      <c r="B882"/>
      <c r="D882"/>
      <c r="E882" s="225"/>
      <c r="F882"/>
    </row>
    <row r="883" spans="1:6">
      <c r="A883"/>
      <c r="B883"/>
      <c r="D883"/>
      <c r="E883" s="225"/>
      <c r="F883"/>
    </row>
    <row r="884" spans="1:6">
      <c r="A884"/>
      <c r="B884"/>
      <c r="D884"/>
      <c r="E884" s="225"/>
      <c r="F884"/>
    </row>
    <row r="885" spans="1:6">
      <c r="A885"/>
      <c r="B885"/>
      <c r="D885"/>
      <c r="E885" s="225"/>
      <c r="F885"/>
    </row>
    <row r="886" spans="1:6">
      <c r="A886"/>
      <c r="B886"/>
      <c r="D886"/>
      <c r="E886" s="225"/>
      <c r="F886"/>
    </row>
    <row r="887" spans="1:6">
      <c r="A887"/>
      <c r="B887"/>
      <c r="D887"/>
      <c r="E887" s="225"/>
      <c r="F887"/>
    </row>
    <row r="888" spans="1:6">
      <c r="A888"/>
      <c r="B888"/>
      <c r="D888"/>
      <c r="E888" s="225"/>
      <c r="F888"/>
    </row>
    <row r="889" spans="1:6">
      <c r="A889"/>
      <c r="B889"/>
      <c r="D889"/>
      <c r="E889" s="225"/>
      <c r="F889"/>
    </row>
    <row r="890" spans="1:6">
      <c r="A890"/>
      <c r="B890"/>
      <c r="D890"/>
      <c r="E890" s="225"/>
      <c r="F890"/>
    </row>
    <row r="891" spans="1:6">
      <c r="A891"/>
      <c r="B891"/>
      <c r="D891"/>
      <c r="E891" s="225"/>
      <c r="F891"/>
    </row>
    <row r="892" spans="1:6">
      <c r="A892"/>
      <c r="B892"/>
      <c r="D892"/>
      <c r="E892" s="225"/>
      <c r="F892"/>
    </row>
    <row r="893" spans="1:6">
      <c r="A893"/>
      <c r="B893"/>
      <c r="D893"/>
      <c r="E893" s="225"/>
      <c r="F893"/>
    </row>
    <row r="894" spans="1:6">
      <c r="A894"/>
      <c r="B894"/>
      <c r="D894"/>
      <c r="E894" s="225"/>
      <c r="F894"/>
    </row>
    <row r="895" spans="1:6">
      <c r="A895"/>
      <c r="B895"/>
      <c r="D895"/>
      <c r="E895" s="225"/>
      <c r="F895"/>
    </row>
    <row r="896" spans="1:6">
      <c r="A896"/>
      <c r="B896"/>
      <c r="D896"/>
      <c r="E896" s="225"/>
      <c r="F896"/>
    </row>
    <row r="897" spans="1:6">
      <c r="A897"/>
      <c r="B897"/>
      <c r="D897"/>
      <c r="E897" s="225"/>
      <c r="F897"/>
    </row>
    <row r="898" spans="1:6">
      <c r="A898"/>
      <c r="B898"/>
      <c r="D898"/>
      <c r="E898" s="225"/>
      <c r="F898"/>
    </row>
    <row r="899" spans="1:6">
      <c r="A899"/>
      <c r="B899"/>
      <c r="D899"/>
      <c r="E899" s="225"/>
      <c r="F899"/>
    </row>
    <row r="900" spans="1:6">
      <c r="A900"/>
      <c r="B900"/>
      <c r="D900"/>
      <c r="E900" s="225"/>
      <c r="F900"/>
    </row>
    <row r="901" spans="1:6">
      <c r="A901"/>
      <c r="B901"/>
      <c r="D901"/>
      <c r="E901" s="225"/>
      <c r="F901"/>
    </row>
    <row r="902" spans="1:6">
      <c r="A902"/>
      <c r="B902"/>
      <c r="D902"/>
      <c r="E902" s="225"/>
      <c r="F902"/>
    </row>
    <row r="903" spans="1:6">
      <c r="A903"/>
      <c r="B903"/>
      <c r="D903"/>
      <c r="E903" s="225"/>
      <c r="F903"/>
    </row>
    <row r="904" spans="1:6">
      <c r="A904"/>
      <c r="B904"/>
      <c r="D904"/>
      <c r="E904" s="225"/>
      <c r="F904"/>
    </row>
    <row r="905" spans="1:6">
      <c r="A905"/>
      <c r="B905"/>
      <c r="D905"/>
      <c r="E905" s="225"/>
      <c r="F905"/>
    </row>
    <row r="906" spans="1:6">
      <c r="A906"/>
      <c r="B906"/>
      <c r="D906"/>
      <c r="E906" s="225"/>
      <c r="F906"/>
    </row>
    <row r="907" spans="1:6">
      <c r="A907"/>
      <c r="B907"/>
      <c r="D907"/>
      <c r="E907" s="225"/>
      <c r="F907"/>
    </row>
    <row r="908" spans="1:6">
      <c r="A908"/>
      <c r="B908"/>
      <c r="D908"/>
      <c r="E908" s="225"/>
      <c r="F908"/>
    </row>
    <row r="909" spans="1:6">
      <c r="A909"/>
      <c r="B909"/>
      <c r="D909"/>
      <c r="E909" s="225"/>
      <c r="F909"/>
    </row>
    <row r="910" spans="1:6">
      <c r="A910"/>
      <c r="B910"/>
      <c r="D910"/>
      <c r="E910" s="225"/>
      <c r="F910"/>
    </row>
    <row r="911" spans="1:6">
      <c r="A911"/>
      <c r="B911"/>
      <c r="D911"/>
      <c r="E911" s="225"/>
      <c r="F911"/>
    </row>
    <row r="912" spans="1:6">
      <c r="A912"/>
      <c r="B912"/>
      <c r="D912"/>
      <c r="E912" s="225"/>
      <c r="F912"/>
    </row>
    <row r="913" spans="1:6">
      <c r="A913"/>
      <c r="B913"/>
      <c r="D913"/>
      <c r="E913" s="225"/>
      <c r="F913"/>
    </row>
    <row r="914" spans="1:6">
      <c r="A914"/>
      <c r="B914"/>
      <c r="D914"/>
      <c r="E914" s="225"/>
      <c r="F914"/>
    </row>
    <row r="915" spans="1:6">
      <c r="A915"/>
      <c r="B915"/>
      <c r="D915"/>
      <c r="E915" s="225"/>
      <c r="F915"/>
    </row>
    <row r="916" spans="1:6">
      <c r="A916"/>
      <c r="B916"/>
      <c r="D916"/>
      <c r="E916" s="225"/>
      <c r="F916"/>
    </row>
    <row r="917" spans="1:6">
      <c r="A917"/>
      <c r="B917"/>
      <c r="D917"/>
      <c r="E917" s="225"/>
      <c r="F917"/>
    </row>
    <row r="918" spans="1:6">
      <c r="A918"/>
      <c r="B918"/>
      <c r="D918"/>
      <c r="E918" s="225"/>
      <c r="F918"/>
    </row>
    <row r="919" spans="1:6">
      <c r="A919"/>
      <c r="B919"/>
      <c r="D919"/>
      <c r="E919" s="225"/>
      <c r="F919"/>
    </row>
    <row r="920" spans="1:6">
      <c r="A920"/>
      <c r="B920"/>
      <c r="D920"/>
      <c r="E920" s="225"/>
      <c r="F920"/>
    </row>
    <row r="921" spans="1:6">
      <c r="A921"/>
      <c r="B921"/>
      <c r="D921"/>
      <c r="E921" s="225"/>
      <c r="F921"/>
    </row>
    <row r="922" spans="1:6">
      <c r="A922"/>
      <c r="B922"/>
      <c r="D922"/>
      <c r="E922" s="225"/>
      <c r="F922"/>
    </row>
    <row r="923" spans="1:6">
      <c r="A923"/>
      <c r="B923"/>
      <c r="D923"/>
      <c r="E923" s="225"/>
      <c r="F923"/>
    </row>
    <row r="924" spans="1:6">
      <c r="A924"/>
      <c r="B924"/>
      <c r="D924"/>
      <c r="E924" s="225"/>
      <c r="F924"/>
    </row>
    <row r="925" spans="1:6">
      <c r="A925"/>
      <c r="B925"/>
      <c r="D925"/>
      <c r="E925" s="225"/>
      <c r="F925"/>
    </row>
    <row r="926" spans="1:6">
      <c r="A926"/>
      <c r="B926"/>
      <c r="D926"/>
      <c r="E926" s="225"/>
      <c r="F926"/>
    </row>
    <row r="927" spans="1:6">
      <c r="A927"/>
      <c r="B927"/>
      <c r="D927"/>
      <c r="E927" s="225"/>
      <c r="F927"/>
    </row>
    <row r="928" spans="1:6">
      <c r="A928"/>
      <c r="B928"/>
      <c r="D928"/>
      <c r="E928" s="225"/>
      <c r="F928"/>
    </row>
    <row r="929" spans="1:6">
      <c r="A929"/>
      <c r="B929"/>
      <c r="D929"/>
      <c r="E929" s="225"/>
      <c r="F929"/>
    </row>
    <row r="930" spans="1:6">
      <c r="A930"/>
      <c r="B930"/>
      <c r="D930"/>
      <c r="E930" s="225"/>
      <c r="F930"/>
    </row>
    <row r="931" spans="1:6">
      <c r="A931"/>
      <c r="B931"/>
      <c r="D931"/>
      <c r="E931" s="225"/>
      <c r="F931"/>
    </row>
    <row r="932" spans="1:6">
      <c r="A932"/>
      <c r="B932"/>
      <c r="D932"/>
      <c r="E932" s="225"/>
      <c r="F932"/>
    </row>
    <row r="933" spans="1:6">
      <c r="A933"/>
      <c r="B933"/>
      <c r="D933"/>
      <c r="E933" s="225"/>
      <c r="F933"/>
    </row>
    <row r="934" spans="1:6">
      <c r="A934"/>
      <c r="B934"/>
      <c r="D934"/>
      <c r="E934" s="225"/>
      <c r="F934"/>
    </row>
    <row r="935" spans="1:6">
      <c r="A935"/>
      <c r="B935"/>
      <c r="D935"/>
      <c r="E935" s="225"/>
      <c r="F935"/>
    </row>
    <row r="936" spans="1:6">
      <c r="A936"/>
      <c r="B936"/>
      <c r="D936"/>
      <c r="E936" s="225"/>
      <c r="F936"/>
    </row>
    <row r="937" spans="1:6">
      <c r="A937"/>
      <c r="B937"/>
      <c r="D937"/>
      <c r="E937" s="225"/>
      <c r="F937"/>
    </row>
    <row r="938" spans="1:6">
      <c r="A938"/>
      <c r="B938"/>
      <c r="D938"/>
      <c r="E938" s="225"/>
      <c r="F938"/>
    </row>
    <row r="939" spans="1:6">
      <c r="A939"/>
      <c r="B939"/>
      <c r="D939"/>
      <c r="E939" s="225"/>
      <c r="F939"/>
    </row>
    <row r="940" spans="1:6">
      <c r="A940"/>
      <c r="B940"/>
      <c r="D940"/>
      <c r="E940" s="225"/>
      <c r="F940"/>
    </row>
    <row r="941" spans="1:6">
      <c r="A941"/>
      <c r="B941"/>
      <c r="D941"/>
      <c r="E941" s="225"/>
      <c r="F941"/>
    </row>
    <row r="942" spans="1:6">
      <c r="A942"/>
      <c r="B942"/>
      <c r="D942"/>
      <c r="E942" s="225"/>
      <c r="F942"/>
    </row>
    <row r="943" spans="1:6">
      <c r="A943"/>
      <c r="B943"/>
      <c r="D943"/>
      <c r="E943" s="225"/>
      <c r="F943"/>
    </row>
    <row r="944" spans="1:6">
      <c r="A944"/>
      <c r="B944"/>
      <c r="D944"/>
      <c r="E944" s="225"/>
      <c r="F944"/>
    </row>
    <row r="945" spans="1:6">
      <c r="A945"/>
      <c r="B945"/>
      <c r="D945"/>
      <c r="E945" s="225"/>
      <c r="F945"/>
    </row>
    <row r="946" spans="1:6">
      <c r="A946"/>
      <c r="B946"/>
      <c r="D946"/>
      <c r="E946" s="225"/>
      <c r="F946"/>
    </row>
    <row r="947" spans="1:6">
      <c r="A947"/>
      <c r="B947"/>
      <c r="D947"/>
      <c r="E947" s="225"/>
      <c r="F947"/>
    </row>
    <row r="948" spans="1:6">
      <c r="A948"/>
      <c r="B948"/>
      <c r="D948"/>
      <c r="E948" s="225"/>
      <c r="F948"/>
    </row>
    <row r="949" spans="1:6">
      <c r="A949"/>
      <c r="B949"/>
      <c r="D949"/>
      <c r="E949" s="225"/>
      <c r="F949"/>
    </row>
    <row r="950" spans="1:6">
      <c r="A950"/>
      <c r="B950"/>
      <c r="D950"/>
      <c r="E950" s="225"/>
      <c r="F950"/>
    </row>
    <row r="951" spans="1:6">
      <c r="A951"/>
      <c r="B951"/>
      <c r="D951"/>
      <c r="E951" s="225"/>
      <c r="F951"/>
    </row>
    <row r="952" spans="1:6">
      <c r="A952"/>
      <c r="B952"/>
      <c r="D952"/>
      <c r="E952" s="225"/>
      <c r="F952"/>
    </row>
    <row r="953" spans="1:6">
      <c r="A953"/>
      <c r="B953"/>
      <c r="D953"/>
      <c r="E953" s="225"/>
      <c r="F953"/>
    </row>
    <row r="954" spans="1:6">
      <c r="A954"/>
      <c r="B954"/>
      <c r="D954"/>
      <c r="E954" s="225"/>
      <c r="F954"/>
    </row>
    <row r="955" spans="1:6">
      <c r="A955"/>
      <c r="B955"/>
      <c r="D955"/>
      <c r="E955" s="225"/>
      <c r="F955"/>
    </row>
    <row r="956" spans="1:6">
      <c r="A956"/>
      <c r="B956"/>
      <c r="D956"/>
      <c r="E956" s="225"/>
      <c r="F956"/>
    </row>
    <row r="957" spans="1:6">
      <c r="A957"/>
      <c r="B957"/>
      <c r="D957"/>
      <c r="E957" s="225"/>
      <c r="F957"/>
    </row>
    <row r="958" spans="1:6">
      <c r="A958"/>
      <c r="B958"/>
      <c r="D958"/>
      <c r="E958" s="225"/>
      <c r="F958"/>
    </row>
    <row r="959" spans="1:6">
      <c r="A959"/>
      <c r="B959"/>
      <c r="D959"/>
      <c r="E959" s="225"/>
      <c r="F959"/>
    </row>
    <row r="960" spans="1:6">
      <c r="A960"/>
      <c r="B960"/>
      <c r="D960"/>
      <c r="E960" s="225"/>
      <c r="F960"/>
    </row>
    <row r="961" spans="1:6">
      <c r="A961"/>
      <c r="B961"/>
      <c r="D961"/>
      <c r="E961" s="225"/>
      <c r="F961"/>
    </row>
    <row r="962" spans="1:6">
      <c r="A962"/>
      <c r="B962"/>
      <c r="D962"/>
      <c r="E962" s="225"/>
      <c r="F962"/>
    </row>
    <row r="963" spans="1:6">
      <c r="A963"/>
      <c r="B963"/>
      <c r="D963"/>
      <c r="E963" s="225"/>
      <c r="F963"/>
    </row>
    <row r="964" spans="1:6">
      <c r="A964"/>
      <c r="B964"/>
      <c r="D964"/>
      <c r="E964" s="225"/>
      <c r="F964"/>
    </row>
    <row r="965" spans="1:6">
      <c r="A965"/>
      <c r="B965"/>
      <c r="D965"/>
      <c r="E965" s="225"/>
      <c r="F965"/>
    </row>
    <row r="966" spans="1:6">
      <c r="A966"/>
      <c r="B966"/>
      <c r="D966"/>
      <c r="E966" s="225"/>
      <c r="F966"/>
    </row>
    <row r="967" spans="1:6">
      <c r="A967"/>
      <c r="B967"/>
      <c r="D967"/>
      <c r="E967" s="225"/>
      <c r="F967"/>
    </row>
    <row r="968" spans="1:6">
      <c r="A968"/>
      <c r="B968"/>
      <c r="D968"/>
      <c r="E968" s="225"/>
      <c r="F968"/>
    </row>
    <row r="969" spans="1:6">
      <c r="A969"/>
      <c r="B969"/>
      <c r="D969"/>
      <c r="E969" s="225"/>
      <c r="F969"/>
    </row>
    <row r="970" spans="1:6">
      <c r="A970"/>
      <c r="B970"/>
      <c r="D970"/>
      <c r="E970" s="225"/>
      <c r="F970"/>
    </row>
    <row r="971" spans="1:6">
      <c r="A971"/>
      <c r="B971"/>
      <c r="D971"/>
      <c r="E971" s="225"/>
      <c r="F971"/>
    </row>
    <row r="972" spans="1:6">
      <c r="A972"/>
      <c r="B972"/>
      <c r="D972"/>
      <c r="E972" s="225"/>
      <c r="F972"/>
    </row>
    <row r="973" spans="1:6">
      <c r="A973"/>
      <c r="B973"/>
      <c r="D973"/>
      <c r="E973" s="225"/>
      <c r="F973"/>
    </row>
    <row r="974" spans="1:6">
      <c r="A974"/>
      <c r="B974"/>
      <c r="D974"/>
      <c r="E974" s="225"/>
      <c r="F974"/>
    </row>
    <row r="975" spans="1:6">
      <c r="A975"/>
      <c r="B975"/>
      <c r="D975"/>
      <c r="E975" s="225"/>
      <c r="F975"/>
    </row>
    <row r="976" spans="1:6">
      <c r="A976"/>
      <c r="B976"/>
      <c r="D976"/>
      <c r="E976" s="225"/>
      <c r="F976"/>
    </row>
    <row r="977" spans="1:6">
      <c r="A977"/>
      <c r="B977"/>
      <c r="D977"/>
      <c r="E977" s="225"/>
      <c r="F977"/>
    </row>
    <row r="978" spans="1:6">
      <c r="A978"/>
      <c r="B978"/>
      <c r="D978"/>
      <c r="E978" s="225"/>
      <c r="F978"/>
    </row>
    <row r="979" spans="1:6">
      <c r="A979"/>
      <c r="B979"/>
      <c r="D979"/>
      <c r="E979" s="225"/>
      <c r="F979"/>
    </row>
    <row r="980" spans="1:6">
      <c r="A980"/>
      <c r="B980"/>
      <c r="D980"/>
      <c r="E980" s="225"/>
      <c r="F980"/>
    </row>
    <row r="981" spans="1:6">
      <c r="A981"/>
      <c r="B981"/>
      <c r="D981"/>
      <c r="E981" s="225"/>
      <c r="F981"/>
    </row>
    <row r="982" spans="1:6">
      <c r="A982"/>
      <c r="B982"/>
      <c r="D982"/>
      <c r="E982" s="225"/>
      <c r="F982"/>
    </row>
    <row r="983" spans="1:6">
      <c r="A983"/>
      <c r="B983"/>
      <c r="D983"/>
      <c r="E983" s="225"/>
      <c r="F983"/>
    </row>
    <row r="984" spans="1:6">
      <c r="A984"/>
      <c r="B984"/>
      <c r="D984"/>
      <c r="E984" s="225"/>
      <c r="F984"/>
    </row>
    <row r="985" spans="1:6">
      <c r="A985"/>
      <c r="B985"/>
      <c r="D985"/>
      <c r="E985" s="225"/>
      <c r="F985"/>
    </row>
    <row r="986" spans="1:6">
      <c r="A986"/>
      <c r="B986"/>
      <c r="D986"/>
      <c r="E986" s="225"/>
      <c r="F986"/>
    </row>
    <row r="987" spans="1:6">
      <c r="A987"/>
      <c r="B987"/>
      <c r="D987"/>
      <c r="E987" s="225"/>
      <c r="F987"/>
    </row>
    <row r="988" spans="1:6">
      <c r="A988"/>
      <c r="B988"/>
      <c r="D988"/>
      <c r="E988" s="225"/>
      <c r="F988"/>
    </row>
    <row r="989" spans="1:6">
      <c r="A989"/>
      <c r="B989"/>
      <c r="D989"/>
      <c r="E989" s="225"/>
      <c r="F989"/>
    </row>
    <row r="990" spans="1:6">
      <c r="A990"/>
      <c r="B990"/>
      <c r="D990"/>
      <c r="E990" s="225"/>
      <c r="F990"/>
    </row>
    <row r="991" spans="1:6">
      <c r="A991"/>
      <c r="B991"/>
      <c r="D991"/>
      <c r="E991" s="225"/>
      <c r="F991"/>
    </row>
    <row r="992" spans="1:6">
      <c r="A992"/>
      <c r="B992"/>
      <c r="D992"/>
      <c r="E992" s="225"/>
      <c r="F992"/>
    </row>
    <row r="993" spans="1:6">
      <c r="A993"/>
      <c r="B993"/>
      <c r="D993"/>
      <c r="E993" s="225"/>
      <c r="F993"/>
    </row>
    <row r="994" spans="1:6">
      <c r="A994"/>
      <c r="B994"/>
      <c r="D994"/>
      <c r="E994" s="225"/>
      <c r="F994"/>
    </row>
    <row r="995" spans="1:6">
      <c r="A995"/>
      <c r="B995"/>
      <c r="D995"/>
      <c r="E995" s="225"/>
      <c r="F995"/>
    </row>
    <row r="996" spans="1:6">
      <c r="A996"/>
      <c r="B996"/>
      <c r="D996"/>
      <c r="E996" s="225"/>
      <c r="F996"/>
    </row>
    <row r="997" spans="1:6">
      <c r="A997"/>
      <c r="B997"/>
      <c r="D997"/>
      <c r="E997" s="225"/>
      <c r="F997"/>
    </row>
    <row r="998" spans="1:6">
      <c r="A998"/>
      <c r="B998"/>
      <c r="D998"/>
      <c r="E998" s="225"/>
      <c r="F998"/>
    </row>
    <row r="999" spans="1:6">
      <c r="A999"/>
      <c r="B999"/>
      <c r="D999"/>
      <c r="E999" s="225"/>
      <c r="F999"/>
    </row>
    <row r="1000" spans="1:6">
      <c r="A1000"/>
      <c r="B1000"/>
      <c r="D1000"/>
      <c r="E1000" s="225"/>
      <c r="F1000"/>
    </row>
    <row r="1001" spans="1:6">
      <c r="A1001"/>
      <c r="B1001"/>
      <c r="D1001"/>
      <c r="E1001" s="225"/>
      <c r="F1001"/>
    </row>
    <row r="1002" spans="1:6">
      <c r="A1002"/>
      <c r="B1002"/>
      <c r="D1002"/>
      <c r="E1002" s="225"/>
      <c r="F1002"/>
    </row>
    <row r="1003" spans="1:6">
      <c r="A1003"/>
      <c r="B1003"/>
      <c r="D1003"/>
      <c r="E1003" s="225"/>
      <c r="F1003"/>
    </row>
    <row r="1004" spans="1:6">
      <c r="A1004"/>
      <c r="B1004"/>
      <c r="D1004"/>
      <c r="E1004" s="225"/>
      <c r="F1004"/>
    </row>
    <row r="1005" spans="1:6">
      <c r="A1005"/>
      <c r="B1005"/>
      <c r="D1005"/>
      <c r="E1005" s="225"/>
      <c r="F1005"/>
    </row>
    <row r="1006" spans="1:6">
      <c r="A1006"/>
      <c r="B1006"/>
      <c r="D1006"/>
      <c r="E1006" s="225"/>
      <c r="F1006"/>
    </row>
    <row r="1007" spans="1:6">
      <c r="A1007"/>
      <c r="B1007"/>
      <c r="D1007"/>
      <c r="E1007" s="225"/>
      <c r="F1007"/>
    </row>
    <row r="1008" spans="1:6">
      <c r="A1008"/>
      <c r="B1008"/>
      <c r="D1008"/>
      <c r="E1008" s="225"/>
      <c r="F1008"/>
    </row>
    <row r="1009" spans="1:6">
      <c r="A1009"/>
      <c r="B1009"/>
      <c r="D1009"/>
      <c r="E1009" s="225"/>
      <c r="F1009"/>
    </row>
    <row r="1010" spans="1:6">
      <c r="A1010"/>
      <c r="B1010"/>
      <c r="D1010"/>
      <c r="E1010" s="225"/>
      <c r="F1010"/>
    </row>
    <row r="1011" spans="1:6">
      <c r="A1011"/>
      <c r="B1011"/>
      <c r="D1011"/>
      <c r="E1011" s="225"/>
      <c r="F1011"/>
    </row>
    <row r="1012" spans="1:6">
      <c r="A1012"/>
      <c r="B1012"/>
      <c r="D1012"/>
      <c r="E1012" s="225"/>
      <c r="F1012"/>
    </row>
    <row r="1013" spans="1:6">
      <c r="A1013"/>
      <c r="B1013"/>
      <c r="D1013"/>
      <c r="E1013" s="225"/>
      <c r="F1013"/>
    </row>
    <row r="1014" spans="1:6">
      <c r="A1014"/>
      <c r="B1014"/>
      <c r="D1014"/>
      <c r="E1014" s="225"/>
      <c r="F1014"/>
    </row>
    <row r="1015" spans="1:6">
      <c r="A1015"/>
      <c r="B1015"/>
      <c r="D1015"/>
      <c r="E1015" s="225"/>
      <c r="F1015"/>
    </row>
    <row r="1016" spans="1:6">
      <c r="A1016"/>
      <c r="B1016"/>
      <c r="D1016"/>
      <c r="E1016" s="225"/>
      <c r="F1016"/>
    </row>
    <row r="1017" spans="1:6">
      <c r="A1017"/>
      <c r="B1017"/>
      <c r="D1017"/>
      <c r="E1017" s="225"/>
      <c r="F1017"/>
    </row>
    <row r="1018" spans="1:6">
      <c r="A1018"/>
      <c r="B1018"/>
      <c r="D1018"/>
      <c r="E1018" s="225"/>
      <c r="F1018"/>
    </row>
    <row r="1019" spans="1:6">
      <c r="A1019"/>
      <c r="B1019"/>
      <c r="D1019"/>
      <c r="E1019" s="225"/>
      <c r="F1019"/>
    </row>
    <row r="1020" spans="1:6">
      <c r="A1020"/>
      <c r="B1020"/>
      <c r="D1020"/>
      <c r="E1020" s="225"/>
      <c r="F1020"/>
    </row>
    <row r="1021" spans="1:6">
      <c r="A1021"/>
      <c r="B1021"/>
      <c r="D1021"/>
      <c r="E1021" s="225"/>
      <c r="F1021"/>
    </row>
    <row r="1022" spans="1:6">
      <c r="A1022"/>
      <c r="B1022"/>
      <c r="D1022"/>
      <c r="E1022" s="225"/>
      <c r="F1022"/>
    </row>
    <row r="1023" spans="1:6">
      <c r="A1023"/>
      <c r="B1023"/>
      <c r="D1023"/>
      <c r="E1023" s="225"/>
      <c r="F1023"/>
    </row>
    <row r="1024" spans="1:6">
      <c r="A1024"/>
      <c r="B1024"/>
      <c r="D1024"/>
      <c r="E1024" s="225"/>
      <c r="F1024"/>
    </row>
    <row r="1025" spans="1:6">
      <c r="A1025"/>
      <c r="B1025"/>
      <c r="D1025"/>
      <c r="E1025" s="225"/>
      <c r="F1025"/>
    </row>
    <row r="1026" spans="1:6">
      <c r="A1026"/>
      <c r="B1026"/>
      <c r="D1026"/>
      <c r="E1026" s="225"/>
      <c r="F1026"/>
    </row>
    <row r="1027" spans="1:6">
      <c r="A1027"/>
      <c r="B1027"/>
      <c r="D1027"/>
      <c r="E1027" s="225"/>
      <c r="F1027"/>
    </row>
    <row r="1028" spans="1:6">
      <c r="A1028"/>
      <c r="B1028"/>
      <c r="D1028"/>
      <c r="E1028" s="225"/>
      <c r="F1028"/>
    </row>
    <row r="1029" spans="1:6">
      <c r="A1029"/>
      <c r="B1029"/>
      <c r="D1029"/>
      <c r="E1029" s="225"/>
      <c r="F1029"/>
    </row>
    <row r="1030" spans="1:6">
      <c r="A1030"/>
      <c r="B1030"/>
      <c r="D1030"/>
      <c r="E1030" s="225"/>
      <c r="F1030"/>
    </row>
    <row r="1031" spans="1:6">
      <c r="A1031"/>
      <c r="B1031"/>
      <c r="D1031"/>
      <c r="E1031" s="225"/>
      <c r="F1031"/>
    </row>
    <row r="1032" spans="1:6">
      <c r="A1032"/>
      <c r="B1032"/>
      <c r="D1032"/>
      <c r="E1032" s="225"/>
      <c r="F1032"/>
    </row>
    <row r="1033" spans="1:6">
      <c r="A1033"/>
      <c r="B1033"/>
      <c r="D1033"/>
      <c r="E1033" s="225"/>
      <c r="F1033"/>
    </row>
    <row r="1034" spans="1:6">
      <c r="A1034"/>
      <c r="B1034"/>
      <c r="D1034"/>
      <c r="E1034" s="225"/>
      <c r="F1034"/>
    </row>
    <row r="1035" spans="1:6">
      <c r="A1035"/>
      <c r="B1035"/>
      <c r="D1035"/>
      <c r="E1035" s="225"/>
      <c r="F1035"/>
    </row>
    <row r="1036" spans="1:6">
      <c r="A1036"/>
      <c r="B1036"/>
      <c r="D1036"/>
      <c r="E1036" s="225"/>
      <c r="F1036"/>
    </row>
    <row r="1037" spans="1:6">
      <c r="A1037"/>
      <c r="B1037"/>
      <c r="D1037"/>
      <c r="E1037" s="225"/>
      <c r="F1037"/>
    </row>
    <row r="1038" spans="1:6">
      <c r="A1038"/>
      <c r="B1038"/>
      <c r="D1038"/>
      <c r="E1038" s="225"/>
      <c r="F1038"/>
    </row>
    <row r="1039" spans="1:6">
      <c r="A1039"/>
      <c r="B1039"/>
      <c r="D1039"/>
      <c r="E1039" s="225"/>
      <c r="F1039"/>
    </row>
    <row r="1040" spans="1:6">
      <c r="A1040"/>
      <c r="B1040"/>
      <c r="D1040"/>
      <c r="E1040" s="225"/>
      <c r="F1040"/>
    </row>
    <row r="1041" spans="1:6">
      <c r="A1041"/>
      <c r="B1041"/>
      <c r="D1041"/>
      <c r="E1041" s="225"/>
      <c r="F1041"/>
    </row>
    <row r="1042" spans="1:6">
      <c r="A1042"/>
      <c r="B1042"/>
      <c r="D1042"/>
      <c r="E1042" s="225"/>
      <c r="F1042"/>
    </row>
    <row r="1043" spans="1:6">
      <c r="A1043"/>
      <c r="B1043"/>
      <c r="D1043"/>
      <c r="E1043" s="225"/>
      <c r="F1043"/>
    </row>
    <row r="1044" spans="1:6">
      <c r="A1044"/>
      <c r="B1044"/>
      <c r="D1044"/>
      <c r="E1044"/>
      <c r="F1044"/>
    </row>
    <row r="1045" spans="1:6">
      <c r="A1045"/>
      <c r="B1045"/>
      <c r="D1045"/>
      <c r="E1045"/>
      <c r="F1045"/>
    </row>
    <row r="1046" spans="1:6">
      <c r="A1046"/>
      <c r="B1046"/>
      <c r="D1046"/>
      <c r="E1046"/>
      <c r="F1046"/>
    </row>
    <row r="1047" spans="1:6">
      <c r="A1047"/>
      <c r="B1047"/>
      <c r="D1047"/>
      <c r="E1047"/>
      <c r="F1047"/>
    </row>
    <row r="1048" spans="1:6">
      <c r="A1048"/>
      <c r="B1048"/>
      <c r="D1048"/>
      <c r="E1048"/>
      <c r="F1048"/>
    </row>
    <row r="1049" spans="1:6">
      <c r="A1049"/>
      <c r="B1049"/>
      <c r="D1049"/>
      <c r="E1049"/>
      <c r="F1049"/>
    </row>
    <row r="1050" spans="1:6">
      <c r="A1050"/>
      <c r="B1050"/>
      <c r="D1050"/>
      <c r="E1050"/>
      <c r="F1050"/>
    </row>
    <row r="1051" spans="1:6">
      <c r="A1051"/>
      <c r="B1051"/>
      <c r="D1051"/>
      <c r="E1051"/>
      <c r="F1051"/>
    </row>
    <row r="1052" spans="1:6">
      <c r="A1052"/>
      <c r="B1052"/>
      <c r="D1052"/>
      <c r="E1052"/>
      <c r="F1052"/>
    </row>
    <row r="1053" spans="1:6">
      <c r="A1053"/>
      <c r="B1053"/>
      <c r="D1053"/>
      <c r="E1053"/>
      <c r="F1053"/>
    </row>
    <row r="1054" spans="1:6">
      <c r="A1054"/>
      <c r="B1054"/>
      <c r="D1054"/>
      <c r="E1054"/>
      <c r="F1054"/>
    </row>
    <row r="1055" spans="1:6">
      <c r="A1055"/>
      <c r="B1055"/>
      <c r="D1055"/>
      <c r="E1055"/>
      <c r="F1055"/>
    </row>
    <row r="1056" spans="1:6">
      <c r="A1056"/>
      <c r="B1056"/>
      <c r="D1056"/>
      <c r="E1056"/>
      <c r="F1056"/>
    </row>
    <row r="1057" spans="1:6">
      <c r="A1057"/>
      <c r="B1057"/>
      <c r="D1057"/>
      <c r="E1057"/>
      <c r="F1057"/>
    </row>
    <row r="1058" spans="1:6">
      <c r="A1058"/>
      <c r="B1058"/>
      <c r="D1058"/>
      <c r="E1058"/>
      <c r="F1058"/>
    </row>
    <row r="1059" spans="1:6">
      <c r="A1059"/>
      <c r="B1059"/>
      <c r="D1059"/>
      <c r="E1059"/>
      <c r="F1059"/>
    </row>
    <row r="1060" spans="1:6">
      <c r="A1060"/>
      <c r="B1060"/>
      <c r="D1060"/>
      <c r="E1060"/>
      <c r="F1060"/>
    </row>
    <row r="1061" spans="1:6">
      <c r="A1061"/>
      <c r="B1061"/>
      <c r="D1061"/>
      <c r="E1061"/>
      <c r="F1061"/>
    </row>
    <row r="1062" spans="1:6">
      <c r="A1062"/>
      <c r="B1062"/>
      <c r="D1062"/>
      <c r="E1062"/>
      <c r="F1062"/>
    </row>
    <row r="1063" spans="1:6">
      <c r="A1063"/>
      <c r="B1063"/>
      <c r="D1063"/>
      <c r="E1063"/>
      <c r="F1063"/>
    </row>
    <row r="1064" spans="1:6">
      <c r="A1064"/>
      <c r="B1064"/>
      <c r="D1064"/>
      <c r="E1064"/>
      <c r="F1064"/>
    </row>
    <row r="1065" spans="1:6">
      <c r="A1065"/>
      <c r="B1065"/>
      <c r="D1065"/>
      <c r="E1065"/>
      <c r="F1065"/>
    </row>
    <row r="1066" spans="1:6">
      <c r="A1066"/>
      <c r="B1066"/>
      <c r="D1066"/>
      <c r="E1066"/>
      <c r="F1066"/>
    </row>
    <row r="1067" spans="1:6">
      <c r="A1067"/>
      <c r="B1067"/>
      <c r="D1067"/>
      <c r="E1067"/>
      <c r="F1067"/>
    </row>
    <row r="1068" spans="1:6">
      <c r="A1068"/>
      <c r="B1068"/>
      <c r="D1068"/>
      <c r="E1068"/>
      <c r="F1068"/>
    </row>
    <row r="1069" spans="1:6">
      <c r="A1069"/>
      <c r="B1069"/>
      <c r="D1069"/>
      <c r="E1069"/>
      <c r="F1069"/>
    </row>
    <row r="1070" spans="1:6">
      <c r="A1070"/>
      <c r="B1070"/>
      <c r="D1070"/>
      <c r="E1070"/>
      <c r="F1070"/>
    </row>
    <row r="1071" spans="1:6">
      <c r="A1071"/>
      <c r="B1071"/>
      <c r="D1071"/>
      <c r="E1071"/>
      <c r="F1071"/>
    </row>
    <row r="1072" spans="1:6">
      <c r="A1072"/>
      <c r="B1072"/>
      <c r="D1072"/>
      <c r="E1072"/>
      <c r="F1072"/>
    </row>
    <row r="1073" spans="1:6">
      <c r="A1073"/>
      <c r="B1073"/>
      <c r="D1073"/>
      <c r="E1073"/>
      <c r="F1073"/>
    </row>
    <row r="1074" spans="1:6">
      <c r="A1074"/>
      <c r="B1074"/>
      <c r="D1074"/>
      <c r="E1074"/>
      <c r="F1074"/>
    </row>
    <row r="1075" spans="1:6">
      <c r="A1075"/>
      <c r="B1075"/>
      <c r="D1075"/>
      <c r="E1075"/>
      <c r="F1075"/>
    </row>
    <row r="1076" spans="1:6">
      <c r="A1076"/>
      <c r="B1076"/>
      <c r="D1076"/>
      <c r="E1076"/>
      <c r="F1076"/>
    </row>
    <row r="1077" spans="1:6">
      <c r="A1077"/>
      <c r="B1077"/>
      <c r="D1077"/>
      <c r="E1077"/>
      <c r="F1077"/>
    </row>
    <row r="1078" spans="1:6">
      <c r="A1078"/>
      <c r="B1078"/>
      <c r="D1078"/>
      <c r="E1078"/>
      <c r="F1078"/>
    </row>
    <row r="1079" spans="1:6">
      <c r="A1079"/>
      <c r="B1079"/>
      <c r="D1079"/>
      <c r="E1079"/>
      <c r="F1079"/>
    </row>
    <row r="1080" spans="1:6">
      <c r="A1080"/>
      <c r="B1080"/>
      <c r="D1080"/>
      <c r="E1080"/>
      <c r="F1080"/>
    </row>
    <row r="1081" spans="1:6">
      <c r="A1081"/>
      <c r="B1081"/>
      <c r="D1081"/>
      <c r="E1081"/>
      <c r="F1081"/>
    </row>
    <row r="1082" spans="1:6">
      <c r="A1082"/>
      <c r="B1082"/>
      <c r="D1082"/>
      <c r="E1082"/>
      <c r="F1082"/>
    </row>
    <row r="1083" spans="1:6">
      <c r="A1083"/>
      <c r="B1083"/>
      <c r="D1083"/>
      <c r="E1083"/>
      <c r="F1083"/>
    </row>
    <row r="1084" spans="1:6">
      <c r="A1084"/>
      <c r="B1084"/>
      <c r="D1084"/>
      <c r="E1084"/>
      <c r="F1084"/>
    </row>
    <row r="1085" spans="1:6">
      <c r="A1085"/>
      <c r="B1085"/>
      <c r="D1085"/>
      <c r="E1085"/>
      <c r="F1085"/>
    </row>
    <row r="1086" spans="1:6">
      <c r="A1086"/>
      <c r="B1086"/>
      <c r="D1086"/>
      <c r="E1086"/>
      <c r="F1086"/>
    </row>
    <row r="1087" spans="1:6">
      <c r="A1087"/>
      <c r="B1087"/>
      <c r="D1087"/>
      <c r="E1087"/>
      <c r="F1087"/>
    </row>
    <row r="1088" spans="1:6">
      <c r="A1088"/>
      <c r="B1088"/>
      <c r="D1088"/>
      <c r="E1088"/>
      <c r="F1088"/>
    </row>
    <row r="1089" spans="1:6">
      <c r="A1089"/>
      <c r="B1089"/>
      <c r="D1089"/>
      <c r="E1089"/>
      <c r="F1089"/>
    </row>
    <row r="1090" spans="1:6">
      <c r="A1090"/>
      <c r="B1090"/>
      <c r="D1090"/>
      <c r="E1090"/>
      <c r="F1090"/>
    </row>
    <row r="1091" spans="1:6">
      <c r="A1091"/>
      <c r="B1091"/>
      <c r="D1091"/>
      <c r="E1091"/>
      <c r="F1091"/>
    </row>
    <row r="1092" spans="1:6">
      <c r="A1092"/>
      <c r="B1092"/>
      <c r="D1092"/>
      <c r="E1092"/>
      <c r="F1092"/>
    </row>
    <row r="1093" spans="1:6">
      <c r="A1093"/>
      <c r="B1093"/>
      <c r="D1093"/>
      <c r="E1093"/>
      <c r="F1093"/>
    </row>
    <row r="1094" spans="1:6">
      <c r="A1094"/>
      <c r="B1094"/>
      <c r="D1094"/>
      <c r="E1094"/>
      <c r="F1094"/>
    </row>
    <row r="1095" spans="1:6">
      <c r="A1095"/>
      <c r="B1095"/>
      <c r="D1095"/>
      <c r="E1095"/>
      <c r="F1095"/>
    </row>
    <row r="1096" spans="1:6">
      <c r="A1096"/>
      <c r="B1096"/>
      <c r="D1096"/>
      <c r="E1096"/>
      <c r="F1096"/>
    </row>
    <row r="1097" spans="1:6">
      <c r="A1097"/>
      <c r="B1097"/>
      <c r="D1097"/>
      <c r="E1097"/>
      <c r="F1097"/>
    </row>
    <row r="1098" spans="1:6">
      <c r="A1098"/>
      <c r="B1098"/>
      <c r="D1098"/>
      <c r="E1098"/>
      <c r="F1098"/>
    </row>
    <row r="1099" spans="1:6">
      <c r="A1099"/>
      <c r="B1099"/>
      <c r="D1099"/>
      <c r="E1099"/>
      <c r="F1099"/>
    </row>
    <row r="1100" spans="1:6">
      <c r="A1100"/>
      <c r="B1100"/>
      <c r="D1100"/>
      <c r="E1100"/>
      <c r="F1100"/>
    </row>
    <row r="1101" spans="1:6">
      <c r="A1101"/>
      <c r="B1101"/>
      <c r="D1101"/>
      <c r="E1101"/>
      <c r="F1101"/>
    </row>
    <row r="1102" spans="1:6">
      <c r="A1102"/>
      <c r="B1102"/>
      <c r="D1102"/>
      <c r="E1102"/>
      <c r="F1102"/>
    </row>
    <row r="1103" spans="1:6">
      <c r="A1103"/>
      <c r="B1103"/>
      <c r="D1103"/>
      <c r="E1103"/>
      <c r="F1103"/>
    </row>
    <row r="1104" spans="1:6">
      <c r="A1104"/>
      <c r="B1104"/>
      <c r="D1104"/>
      <c r="E1104"/>
      <c r="F1104"/>
    </row>
    <row r="1105" spans="1:6">
      <c r="A1105"/>
      <c r="B1105"/>
      <c r="D1105"/>
      <c r="E1105"/>
      <c r="F1105"/>
    </row>
    <row r="1106" spans="1:6">
      <c r="A1106"/>
      <c r="B1106"/>
      <c r="D1106"/>
      <c r="E1106"/>
      <c r="F1106"/>
    </row>
    <row r="1107" spans="1:6">
      <c r="A1107"/>
      <c r="B1107"/>
      <c r="D1107"/>
      <c r="E1107"/>
      <c r="F1107"/>
    </row>
    <row r="1108" spans="1:6">
      <c r="A1108"/>
      <c r="B1108"/>
      <c r="D1108"/>
      <c r="E1108"/>
      <c r="F1108"/>
    </row>
    <row r="1109" spans="1:6">
      <c r="A1109"/>
      <c r="B1109"/>
      <c r="D1109"/>
      <c r="E1109"/>
      <c r="F1109"/>
    </row>
    <row r="1110" spans="1:6">
      <c r="A1110"/>
      <c r="B1110"/>
      <c r="D1110"/>
      <c r="E1110"/>
      <c r="F1110"/>
    </row>
    <row r="1111" spans="1:6">
      <c r="A1111"/>
      <c r="B1111"/>
      <c r="D1111"/>
      <c r="E1111"/>
      <c r="F1111"/>
    </row>
    <row r="1112" spans="1:6">
      <c r="A1112"/>
      <c r="B1112"/>
      <c r="D1112"/>
      <c r="E1112"/>
      <c r="F1112"/>
    </row>
    <row r="1113" spans="1:6">
      <c r="A1113"/>
      <c r="B1113"/>
      <c r="D1113"/>
      <c r="E1113"/>
      <c r="F1113"/>
    </row>
    <row r="1114" spans="1:6">
      <c r="A1114"/>
      <c r="B1114"/>
      <c r="D1114"/>
      <c r="E1114"/>
      <c r="F1114"/>
    </row>
    <row r="1115" spans="1:6">
      <c r="A1115"/>
      <c r="B1115"/>
      <c r="D1115"/>
      <c r="E1115"/>
      <c r="F1115"/>
    </row>
    <row r="1116" spans="1:6">
      <c r="A1116"/>
      <c r="B1116"/>
      <c r="D1116"/>
      <c r="E1116"/>
      <c r="F1116"/>
    </row>
    <row r="1117" spans="1:6">
      <c r="A1117"/>
      <c r="B1117"/>
      <c r="D1117"/>
      <c r="E1117"/>
      <c r="F1117"/>
    </row>
    <row r="1118" spans="1:6">
      <c r="A1118"/>
      <c r="B1118"/>
      <c r="D1118"/>
      <c r="E1118"/>
      <c r="F1118"/>
    </row>
    <row r="1119" spans="1:6">
      <c r="A1119"/>
      <c r="B1119"/>
      <c r="D1119"/>
      <c r="E1119"/>
      <c r="F1119"/>
    </row>
    <row r="1120" spans="1:6">
      <c r="A1120"/>
      <c r="B1120"/>
      <c r="D1120"/>
      <c r="E1120"/>
      <c r="F1120"/>
    </row>
    <row r="1121" spans="1:6">
      <c r="A1121"/>
      <c r="B1121"/>
      <c r="D1121"/>
      <c r="E1121"/>
      <c r="F1121"/>
    </row>
    <row r="1122" spans="1:6">
      <c r="A1122"/>
      <c r="B1122"/>
      <c r="D1122"/>
      <c r="E1122"/>
      <c r="F1122"/>
    </row>
    <row r="1123" spans="1:6">
      <c r="A1123"/>
      <c r="B1123"/>
      <c r="D1123"/>
      <c r="E1123"/>
      <c r="F1123"/>
    </row>
    <row r="1124" spans="1:6">
      <c r="A1124"/>
      <c r="B1124"/>
      <c r="D1124"/>
      <c r="E1124"/>
      <c r="F1124"/>
    </row>
    <row r="1125" spans="1:6">
      <c r="A1125"/>
      <c r="B1125"/>
      <c r="D1125"/>
      <c r="E1125"/>
      <c r="F1125"/>
    </row>
    <row r="1126" spans="1:6">
      <c r="A1126"/>
      <c r="B1126"/>
      <c r="D1126"/>
      <c r="E1126"/>
      <c r="F1126"/>
    </row>
    <row r="1127" spans="1:6">
      <c r="A1127"/>
      <c r="B1127"/>
      <c r="D1127"/>
      <c r="E1127"/>
      <c r="F1127"/>
    </row>
    <row r="1128" spans="1:6">
      <c r="A1128"/>
      <c r="B1128"/>
      <c r="D1128"/>
      <c r="E1128"/>
      <c r="F1128"/>
    </row>
    <row r="1129" spans="1:6">
      <c r="A1129"/>
      <c r="B1129"/>
      <c r="D1129"/>
      <c r="E1129"/>
      <c r="F1129"/>
    </row>
    <row r="1130" spans="1:6">
      <c r="A1130"/>
      <c r="B1130"/>
      <c r="D1130"/>
      <c r="E1130"/>
      <c r="F1130"/>
    </row>
    <row r="1131" spans="1:6">
      <c r="A1131"/>
      <c r="B1131"/>
      <c r="D1131"/>
      <c r="E1131"/>
      <c r="F1131"/>
    </row>
    <row r="1132" spans="1:6">
      <c r="A1132"/>
      <c r="B1132"/>
      <c r="D1132"/>
      <c r="E1132"/>
      <c r="F1132"/>
    </row>
    <row r="1133" spans="1:6">
      <c r="A1133"/>
      <c r="B1133"/>
      <c r="D1133"/>
      <c r="E1133"/>
      <c r="F1133"/>
    </row>
    <row r="1134" spans="1:6">
      <c r="A1134"/>
      <c r="B1134"/>
      <c r="D1134"/>
      <c r="E1134"/>
      <c r="F1134"/>
    </row>
    <row r="1135" spans="1:6">
      <c r="A1135"/>
      <c r="B1135"/>
      <c r="D1135"/>
      <c r="E1135"/>
      <c r="F1135"/>
    </row>
    <row r="1136" spans="1:6">
      <c r="A1136"/>
      <c r="B1136"/>
      <c r="D1136"/>
      <c r="E1136"/>
      <c r="F1136"/>
    </row>
    <row r="1137" spans="1:6">
      <c r="A1137"/>
      <c r="B1137"/>
      <c r="D1137"/>
      <c r="E1137"/>
      <c r="F1137"/>
    </row>
    <row r="1138" spans="1:6">
      <c r="A1138"/>
      <c r="B1138"/>
      <c r="D1138"/>
      <c r="E1138"/>
      <c r="F1138"/>
    </row>
    <row r="1139" spans="1:6">
      <c r="A1139"/>
      <c r="B1139"/>
      <c r="D1139"/>
      <c r="E1139"/>
      <c r="F1139"/>
    </row>
    <row r="1140" spans="1:6">
      <c r="A1140"/>
      <c r="B1140"/>
      <c r="D1140"/>
      <c r="E1140"/>
      <c r="F1140"/>
    </row>
    <row r="1141" spans="1:6">
      <c r="A1141"/>
      <c r="B1141"/>
      <c r="D1141"/>
      <c r="E1141"/>
      <c r="F1141"/>
    </row>
    <row r="1142" spans="1:6">
      <c r="A1142"/>
      <c r="B1142"/>
      <c r="D1142"/>
      <c r="E1142"/>
      <c r="F1142"/>
    </row>
    <row r="1143" spans="1:6">
      <c r="A1143"/>
      <c r="B1143"/>
      <c r="D1143"/>
      <c r="E1143"/>
      <c r="F1143"/>
    </row>
    <row r="1144" spans="1:6">
      <c r="A1144"/>
      <c r="B1144"/>
      <c r="D1144"/>
      <c r="E1144"/>
      <c r="F1144"/>
    </row>
    <row r="1145" spans="1:6">
      <c r="A1145"/>
      <c r="B1145"/>
      <c r="D1145"/>
      <c r="E1145"/>
      <c r="F1145"/>
    </row>
    <row r="1146" spans="1:6">
      <c r="A1146"/>
      <c r="B1146"/>
      <c r="D1146"/>
      <c r="E1146"/>
      <c r="F1146"/>
    </row>
    <row r="1147" spans="1:6">
      <c r="A1147"/>
      <c r="B1147"/>
      <c r="D1147"/>
      <c r="E1147"/>
      <c r="F1147"/>
    </row>
    <row r="1148" spans="1:6">
      <c r="A1148"/>
      <c r="B1148"/>
      <c r="D1148"/>
      <c r="E1148"/>
      <c r="F1148"/>
    </row>
    <row r="1149" spans="1:6">
      <c r="A1149"/>
      <c r="B1149"/>
      <c r="D1149"/>
      <c r="E1149"/>
      <c r="F1149"/>
    </row>
    <row r="1150" spans="1:6">
      <c r="A1150"/>
      <c r="B1150"/>
      <c r="D1150"/>
      <c r="E1150"/>
      <c r="F1150"/>
    </row>
    <row r="1151" spans="1:6">
      <c r="A1151"/>
      <c r="B1151"/>
      <c r="D1151"/>
      <c r="E1151"/>
      <c r="F1151"/>
    </row>
    <row r="1152" spans="1:6">
      <c r="A1152"/>
      <c r="B1152"/>
      <c r="D1152"/>
      <c r="E1152"/>
      <c r="F1152"/>
    </row>
    <row r="1153" spans="1:6">
      <c r="A1153"/>
      <c r="B1153"/>
      <c r="D1153"/>
      <c r="E1153"/>
      <c r="F1153"/>
    </row>
    <row r="1154" spans="1:6">
      <c r="A1154"/>
      <c r="B1154"/>
      <c r="D1154"/>
      <c r="E1154"/>
      <c r="F1154"/>
    </row>
    <row r="1155" spans="1:6">
      <c r="A1155"/>
      <c r="B1155"/>
      <c r="D1155"/>
      <c r="E1155"/>
      <c r="F1155"/>
    </row>
    <row r="1156" spans="1:6">
      <c r="A1156"/>
      <c r="B1156"/>
      <c r="D1156"/>
      <c r="E1156"/>
      <c r="F1156"/>
    </row>
    <row r="1157" spans="1:6">
      <c r="A1157"/>
      <c r="B1157"/>
      <c r="D1157"/>
      <c r="E1157"/>
      <c r="F1157"/>
    </row>
    <row r="1158" spans="1:6">
      <c r="A1158"/>
      <c r="B1158"/>
      <c r="D1158"/>
      <c r="E1158"/>
      <c r="F1158"/>
    </row>
    <row r="1159" spans="1:6">
      <c r="A1159"/>
      <c r="B1159"/>
      <c r="D1159"/>
      <c r="E1159"/>
      <c r="F1159"/>
    </row>
    <row r="1160" spans="1:6">
      <c r="A1160"/>
      <c r="B1160"/>
      <c r="D1160"/>
      <c r="E1160"/>
      <c r="F1160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a 2 3 6 8 f 6 2 - 4 e 9 c - 4 f e d - 9 d 8 7 - f 4 6 5 e c d a d e 3 3 "   x m l n s = " h t t p : / / s c h e m a s . m i c r o s o f t . c o m / D a t a M a s h u p " > A A A A A H M E A A B Q S w M E F A A C A A g A l X B T V k h V 4 f O l A A A A 9 g A A A B I A H A B D b 2 5 m a W c v U G F j a 2 F n Z S 5 4 b W w g o h g A K K A U A A A A A A A A A A A A A A A A A A A A A A A A A A A A h Y + x D o I w G I R f h X S n p S U m h v y U w R U S E h P j 2 p Q K j V A I L Z Z 3 c / C R f A U x i r o 5 3 t 1 3 y d 3 9 e o N s 7 t r g o k a r e 5 M i i i M U K C P 7 S p s 6 R Z M 7 h V u U c S i F P I t a B Q t s b D J b n a L G u S E h x H u P f Y z 7 s S Y s i i g 5 F v l e N q o T o T b W C S M V + r S q / y 3 E 4 f A a w x m m l O E N i 3 E E Z D W h 0 O Y L s G X v M / 0 x Y T e 1 b h o V H 9 q w z I G s E s j 7 A 3 8 A U E s D B B Q A A g A I A J V w U 1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V c F N W a / m 1 J 2 w B A A B V A g A A E w A c A E Z v c m 1 1 b G F z L 1 N l Y 3 R p b 2 4 x L m 0 g o h g A K K A U A A A A A A A A A A A A A A A A A A A A A A A A A A A A j V F N S 8 N A E L 0 X 8 h + W 9 d J A S B H E g 9 J D U c F S E M G C o I h s k t G u 2 d 0 J u x v S J P T S i 7 / B 3 + F J 8 N b m f 7 n p l 5 R 6 c C / L z r x 5 7 8 1 b A 7 H l q M j d + j 4 + 9 z p e x 0 y Y h o Q I H o O K 3 4 D 0 i Q D r d Y g 7 z Z d e f C b N H F 3 x a h q D C O 9 R p x F i 2 r 2 H K L x A Z U F Z 0 6 U T a 7 O z X i / D R K G p Q H G I O V R M Y x F m o r e l f i 6 K I p w K M 6 V + Q F Q u R E C s z s E P 1 m o D n e a m O n 6 + m w B Y p 7 h T r x + H F m S f b g A 0 G H G V 9 O k K R 5 9 m j 5 f M s q c N y R G 9 Y a / N f P F Z p J w g c Y 6 K s v k 2 F a p S u l f F U X K g j n 3 M I g H h r U a J F q 6 B J a B N d 8 + C v 6 N 8 c D P K B Y b E l t n v 8 F g z Z V 5 Q y w s U u V T j M g P T / Z + B o K 4 d r i q 4 S Z E M J V 9 + 0 K A l B 2 J h a m c B q W m 7 F c k 1 J m 2 e z L W H y p 6 e h K 3 K q n / b z G H 5 f j A 2 E n l 0 U B y k t i w U 2 3 4 y 2 w J U L i P Q K 8 h N L k F v A X x f b u Z 7 H a 7 + T u P 8 B 1 B L A Q I t A B Q A A g A I A J V w U 1 Z I V e H z p Q A A A P Y A A A A S A A A A A A A A A A A A A A A A A A A A A A B D b 2 5 m a W c v U G F j a 2 F n Z S 5 4 b W x Q S w E C L Q A U A A I A C A C V c F N W D 8 r p q 6 Q A A A D p A A A A E w A A A A A A A A A A A A A A A A D x A A A A W 0 N v b n R l b n R f V H l w Z X N d L n h t b F B L A Q I t A B Q A A g A I A J V w U 1 Z r + b U n b A E A A F U C A A A T A A A A A A A A A A A A A A A A A O I B A A B G b 3 J t d W x h c y 9 T Z W N 0 a W 9 u M S 5 t U E s F B g A A A A A D A A M A w g A A A J s D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o 8 M A A A A A A A A b Q w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a W N l b m N q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M Y X N 0 V X B k Y X R l Z C I g V m F s d W U 9 I m Q y M D I z L T A y L T E 5 V D E z O j A 0 O j Q y L j Q 3 N z M 4 M j B a I i A v P j x F b n R y e S B U e X B l P S J G a W x s R X J y b 3 J D b 3 V u d C I g V m F s d W U 9 I m w w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Q X J r d X N 6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C I g L z 4 8 R W 5 0 c n k g V H l w Z T 0 i U m V z d W x 0 V H l w Z S I g V m F s d W U 9 I n N U Y W J s Z S I g L z 4 8 R W 5 0 c n k g V H l w Z T 0 i U X V l c n l J R C I g V m F s d W U 9 I n M y Y z N k O W Y x Y S 0 3 Z G I x L T R l O W E t Y j F j O S 0 w M z N i N W Q y Z T h l N z c i I C 8 + P E V u d H J 5 I F R 5 c G U 9 I k Z p b G x D b 2 x 1 b W 5 U e X B l c y I g V m F s d W U 9 I n N C Z 0 1 H Q m d V R C I g L z 4 8 R W 5 0 c n k g V H l w Z T 0 i R m l s b E V y c m 9 y Q 2 9 k Z S I g V m F s d W U 9 I n N V b m t u b 3 d u I i A v P j x F b n R y e S B U e X B l P S J O Y W 1 l V X B k Y X R l Z E F m d G V y R m l s b C I g V m F s d W U 9 I m w w I i A v P j x F b n R y e S B U e X B l P S J G a W x s Q 2 9 s d W 1 u T m F t Z X M i I F Z h b H V l P S J z W y Z x d W 9 0 O 0 5 h e n d p c 2 t v I E l t a c S Z J n F 1 b 3 Q 7 L C Z x d W 9 0 O 0 R h d G E g d X J v Z H p l b m l h J n F 1 b 3 Q 7 L C Z x d W 9 0 O 1 D F g m X E h y Z x d W 9 0 O y w m c X V v d D t L b H V i J n F 1 b 3 Q 7 L C Z x d W 9 0 O 0 F r d H l 3 b m E g b G l j Z W 5 j a m E m c X V v d D s s J n F 1 b 3 Q 7 T n V t Z X I g b G l j Z W 5 j a m k m c X V v d D t d I i A v P j x F b n R y e S B U e X B l P S J G a W x s V G F y Z 2 V 0 I i B W Y W x 1 Z T 0 i c 2 x p Y 2 V u Y 2 p l I i A v P j x F b n R y e S B U e X B l P S J G a W x s Q 2 9 1 b n Q i I F Z h b H V l P S J s M T E 1 O S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s a W N l b m N q Z S 9 a b W l l b m l v b m 8 g d H l w L n t O Y X p 3 a X N r b y B J b W n E m S w w f S Z x d W 9 0 O y w m c X V v d D t T Z W N 0 a W 9 u M S 9 s a W N l b m N q Z S 9 a b W l l b m l v b m 8 g d H l w L n t E Y X R h I H V y b 2 R 6 Z W 5 p Y S w x f S Z x d W 9 0 O y w m c X V v d D t T Z W N 0 a W 9 u M S 9 s a W N l b m N q Z S 9 a b W l l b m l v b m 8 g d H l w L n t Q x Y J l x I c s M n 0 m c X V v d D s s J n F 1 b 3 Q 7 U 2 V j d G l v b j E v b G l j Z W 5 j a m U v W m 1 p Z W 5 p b 2 5 v I H R 5 c C 5 7 S 2 x 1 Y i w z f S Z x d W 9 0 O y w m c X V v d D t T Z W N 0 a W 9 u M S 9 s a W N l b m N q Z S 9 a b W l l b m l v b m 8 g d H l w L n t B a 3 R 5 d 2 5 h I G x p Y 2 V u Y 2 p h L D R 9 J n F 1 b 3 Q 7 L C Z x d W 9 0 O 1 N l Y 3 R p b 2 4 x L 2 x p Y 2 V u Y 2 p l L 1 p t a W V u a W 9 u b y B 0 e X A u e 0 5 1 b W V y I G x p Y 2 V u Y 2 p p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x p Y 2 V u Y 2 p l L 1 p t a W V u a W 9 u b y B 0 e X A u e 0 5 h e n d p c 2 t v I E l t a c S Z L D B 9 J n F 1 b 3 Q 7 L C Z x d W 9 0 O 1 N l Y 3 R p b 2 4 x L 2 x p Y 2 V u Y 2 p l L 1 p t a W V u a W 9 u b y B 0 e X A u e 0 R h d G E g d X J v Z H p l b m l h L D F 9 J n F 1 b 3 Q 7 L C Z x d W 9 0 O 1 N l Y 3 R p b 2 4 x L 2 x p Y 2 V u Y 2 p l L 1 p t a W V u a W 9 u b y B 0 e X A u e 1 D F g m X E h y w y f S Z x d W 9 0 O y w m c X V v d D t T Z W N 0 a W 9 u M S 9 s a W N l b m N q Z S 9 a b W l l b m l v b m 8 g d H l w L n t L b H V i L D N 9 J n F 1 b 3 Q 7 L C Z x d W 9 0 O 1 N l Y 3 R p b 2 4 x L 2 x p Y 2 V u Y 2 p l L 1 p t a W V u a W 9 u b y B 0 e X A u e 0 F r d H l 3 b m E g b G l j Z W 5 j a m E s N H 0 m c X V v d D s s J n F 1 b 3 Q 7 U 2 V j d G l v b j E v b G l j Z W 5 j a m U v W m 1 p Z W 5 p b 2 5 v I H R 5 c C 5 7 T n V t Z X I g b G l j Z W 5 j a m k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x p Y 2 V u Y 2 p l L y V D N S V C O X I l Q z M l Q j N k J U M 1 J T g y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x p Y 2 V u Y 2 p l L 0 F y a 3 V z e j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a W N l b m N q Z S 9 O Y W c l Q z U l O D I l Q z M l Q j N 3 a 2 k l M j B v J T I w c G 9 k d 3 k l Q z U l Q k N z e m 9 u e W 0 l M j B w b 3 p p b 2 1 p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x p Y 2 V u Y 2 p l L 1 p t a W V u a W 9 u b y U y M H R 5 c D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r 2 z w m 0 o 5 a S q Q 2 F O H o 5 o i K A A A A A A I A A A A A A B B m A A A A A Q A A I A A A A G 5 J 6 R v G / 4 1 X p c s J U Z u 0 U 8 b W d V s E l I i N D 4 m C L d t S w + i K A A A A A A 6 A A A A A A g A A I A A A A I z + d R 4 O 9 g D v 2 G r h Y 1 j + B C e S t / j L V C M i x 5 Y Z c m 2 5 M i z j U A A A A D I F n 4 b I i p 8 K M O p L N + 6 O K S T q J a r 0 D 4 / c G P q e d j a + 1 n g 5 L o E 4 v X H s a L H s H y 9 i r W U 6 G L P i g x T u f 5 Q q 6 + B 2 d m 4 k O x a s P W q / 3 V O G / 4 l L F E r W Y b F O Q A A A A B L e e 0 3 Z d d a 4 F 6 1 x 1 K 6 v C g G J 7 o y i 7 h T C i x J 1 x Z p l u d j B r C J k B J P m p U D g i I I J t 8 4 f I C d I e 2 u 9 A F b r B U 3 p R h X x 2 4 U = < / D a t a M a s h u p > 
</file>

<file path=customXml/itemProps1.xml><?xml version="1.0" encoding="utf-8"?>
<ds:datastoreItem xmlns:ds="http://schemas.openxmlformats.org/officeDocument/2006/customXml" ds:itemID="{B13BC356-B9D5-4F48-AB48-2067F675F7A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5</vt:i4>
      </vt:variant>
      <vt:variant>
        <vt:lpstr>Nazwane zakresy</vt:lpstr>
      </vt:variant>
      <vt:variant>
        <vt:i4>2</vt:i4>
      </vt:variant>
    </vt:vector>
  </HeadingPairs>
  <TitlesOfParts>
    <vt:vector size="7" baseType="lpstr">
      <vt:lpstr>protokół WAGI</vt:lpstr>
      <vt:lpstr>protokół zawodów</vt:lpstr>
      <vt:lpstr>pomocnicza</vt:lpstr>
      <vt:lpstr>instrukcja</vt:lpstr>
      <vt:lpstr>licencjenew</vt:lpstr>
      <vt:lpstr>'protokół WAGI'!Obszar_wydruku</vt:lpstr>
      <vt:lpstr>'protokół zawodów'!Obszar_wydruku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Protokół PLPC 2022</dc:title>
  <dc:creator/>
  <cp:lastModifiedBy/>
  <dcterms:created xsi:type="dcterms:W3CDTF">2015-04-11T22:52:56Z</dcterms:created>
  <dcterms:modified xsi:type="dcterms:W3CDTF">2023-02-19T13:36:19Z</dcterms:modified>
</cp:coreProperties>
</file>